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6030" windowWidth="15600" windowHeight="6105" tabRatio="871"/>
  </bookViews>
  <sheets>
    <sheet name="Instructions" sheetId="23" r:id="rId1"/>
    <sheet name="Plot" sheetId="42" r:id="rId2"/>
    <sheet name="Trees" sheetId="22" r:id="rId3"/>
    <sheet name="Saplings" sheetId="44" r:id="rId4"/>
    <sheet name="Bamboo" sheetId="45" r:id="rId5"/>
    <sheet name="NonTree Veg (Clip Plot)" sheetId="46" r:id="rId6"/>
    <sheet name="Shrub" sheetId="47" r:id="rId7"/>
    <sheet name="Litter" sheetId="48" r:id="rId8"/>
    <sheet name="Standing Dead Wood " sheetId="49" r:id="rId9"/>
    <sheet name="Lying Dead Wood" sheetId="50" r:id="rId10"/>
    <sheet name="Soil" sheetId="25" r:id="rId11"/>
    <sheet name="Summary Sheet" sheetId="3" r:id="rId12"/>
  </sheets>
  <definedNames>
    <definedName name="_xlnm.Print_Area" localSheetId="1">Plot!$A$26:$Q$81</definedName>
  </definedNames>
  <calcPr calcId="145621"/>
</workbook>
</file>

<file path=xl/calcChain.xml><?xml version="1.0" encoding="utf-8"?>
<calcChain xmlns="http://schemas.openxmlformats.org/spreadsheetml/2006/main">
  <c r="V260" i="42" l="1"/>
  <c r="V259" i="42"/>
  <c r="V258" i="42"/>
  <c r="V257" i="42"/>
  <c r="V256" i="42"/>
  <c r="V255" i="42"/>
  <c r="V254" i="42"/>
  <c r="V253" i="42"/>
  <c r="V252" i="42"/>
  <c r="V251" i="42"/>
  <c r="V250" i="42"/>
  <c r="V249" i="42"/>
  <c r="V248" i="42"/>
  <c r="V247" i="42"/>
  <c r="V246" i="42"/>
  <c r="V245" i="42"/>
  <c r="V244" i="42"/>
  <c r="V243" i="42"/>
  <c r="V242" i="42"/>
  <c r="V241" i="42"/>
  <c r="V240" i="42"/>
  <c r="V239" i="42"/>
  <c r="V238" i="42"/>
  <c r="V237" i="42"/>
  <c r="V236" i="42"/>
  <c r="V235" i="42"/>
  <c r="V234" i="42"/>
  <c r="V233" i="42"/>
  <c r="V232" i="42"/>
  <c r="V231" i="42"/>
  <c r="V230" i="42"/>
  <c r="V229" i="42"/>
  <c r="V228" i="42"/>
  <c r="V227" i="42"/>
  <c r="V226" i="42"/>
  <c r="V225" i="42"/>
  <c r="V224" i="42"/>
  <c r="V223" i="42"/>
  <c r="V222" i="42"/>
  <c r="V221" i="42"/>
  <c r="V220" i="42"/>
  <c r="V219" i="42"/>
  <c r="U212" i="42"/>
  <c r="U211" i="42"/>
  <c r="U210" i="42"/>
  <c r="U209" i="42"/>
  <c r="U208" i="42"/>
  <c r="U207" i="42"/>
  <c r="U206" i="42"/>
  <c r="U205" i="42"/>
  <c r="U204" i="42"/>
  <c r="U203" i="42"/>
  <c r="U202" i="42"/>
  <c r="U201" i="42"/>
  <c r="U200" i="42"/>
  <c r="U199" i="42"/>
  <c r="U198" i="42"/>
  <c r="U197" i="42"/>
  <c r="U196" i="42"/>
  <c r="U195" i="42"/>
  <c r="U194" i="42"/>
  <c r="U193" i="42"/>
  <c r="U192" i="42"/>
  <c r="U191" i="42"/>
  <c r="U190" i="42"/>
  <c r="U189" i="42"/>
  <c r="U188" i="42"/>
  <c r="U187" i="42"/>
  <c r="U186" i="42"/>
  <c r="U185" i="42"/>
  <c r="U184" i="42"/>
  <c r="U183" i="42"/>
  <c r="U182" i="42"/>
  <c r="U181" i="42"/>
  <c r="U180" i="42"/>
  <c r="U179" i="42"/>
  <c r="U178" i="42"/>
  <c r="U177" i="42"/>
  <c r="U176" i="42"/>
  <c r="U175" i="42"/>
  <c r="U174" i="42"/>
  <c r="U173" i="42"/>
  <c r="U172" i="42"/>
  <c r="U171" i="42"/>
  <c r="X164" i="42"/>
  <c r="X163" i="42"/>
  <c r="X162" i="42"/>
  <c r="X161" i="42"/>
  <c r="X160" i="42"/>
  <c r="X159" i="42"/>
  <c r="X158" i="42"/>
  <c r="X157" i="42"/>
  <c r="X156" i="42"/>
  <c r="X155" i="42"/>
  <c r="X154" i="42"/>
  <c r="X153" i="42"/>
  <c r="X152" i="42"/>
  <c r="X151" i="42"/>
  <c r="X150" i="42"/>
  <c r="X149" i="42"/>
  <c r="X148" i="42"/>
  <c r="X147" i="42"/>
  <c r="X146" i="42"/>
  <c r="X145" i="42"/>
  <c r="X144" i="42"/>
  <c r="X143" i="42"/>
  <c r="X142" i="42"/>
  <c r="X141" i="42"/>
  <c r="X140" i="42"/>
  <c r="X139" i="42"/>
  <c r="X138" i="42"/>
  <c r="X137" i="42"/>
  <c r="X136" i="42"/>
  <c r="X135" i="42"/>
  <c r="X134" i="42"/>
  <c r="X133" i="42"/>
  <c r="X132" i="42"/>
  <c r="X131" i="42"/>
  <c r="X130" i="42"/>
  <c r="X129" i="42"/>
  <c r="X128" i="42"/>
  <c r="AE121" i="42"/>
  <c r="AE120" i="42"/>
  <c r="AE119" i="42"/>
  <c r="AE118" i="42"/>
  <c r="AE117" i="42"/>
  <c r="AE116" i="42"/>
  <c r="AE115" i="42"/>
  <c r="AE114" i="42"/>
  <c r="AE113" i="42"/>
  <c r="AE112" i="42"/>
  <c r="AE111" i="42"/>
  <c r="AE110" i="42"/>
  <c r="AE109" i="42"/>
  <c r="AE108" i="42"/>
  <c r="AE107" i="42"/>
  <c r="AE106" i="42"/>
  <c r="AE105" i="42"/>
  <c r="AE104" i="42"/>
  <c r="AE103" i="42"/>
  <c r="U69" i="42"/>
  <c r="U63" i="42"/>
  <c r="U57" i="42"/>
  <c r="U51" i="42"/>
  <c r="P45" i="42"/>
  <c r="AB89" i="42"/>
  <c r="AB80" i="42"/>
  <c r="AA89" i="42"/>
  <c r="R25" i="3" l="1"/>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4" i="3"/>
  <c r="I25" i="3"/>
  <c r="J25" i="3"/>
  <c r="I26" i="3"/>
  <c r="J26" i="3"/>
  <c r="I27" i="3"/>
  <c r="J27" i="3"/>
  <c r="I28" i="3"/>
  <c r="J28" i="3"/>
  <c r="I29" i="3"/>
  <c r="J29" i="3"/>
  <c r="I30" i="3"/>
  <c r="J30" i="3"/>
  <c r="I31" i="3"/>
  <c r="J31" i="3"/>
  <c r="I32" i="3"/>
  <c r="J32" i="3"/>
  <c r="I33" i="3"/>
  <c r="J33" i="3"/>
  <c r="I34" i="3"/>
  <c r="J34" i="3"/>
  <c r="I35" i="3"/>
  <c r="J35" i="3"/>
  <c r="I36" i="3"/>
  <c r="J36" i="3"/>
  <c r="I37" i="3"/>
  <c r="J37" i="3"/>
  <c r="I38" i="3"/>
  <c r="J38" i="3"/>
  <c r="I39" i="3"/>
  <c r="J39" i="3"/>
  <c r="I40" i="3"/>
  <c r="J40" i="3"/>
  <c r="I41" i="3"/>
  <c r="J41" i="3"/>
  <c r="I42" i="3"/>
  <c r="J42" i="3"/>
  <c r="I43" i="3"/>
  <c r="J43" i="3"/>
  <c r="I44" i="3"/>
  <c r="J44" i="3"/>
  <c r="I45" i="3"/>
  <c r="J45" i="3"/>
  <c r="I46" i="3"/>
  <c r="J46" i="3"/>
  <c r="I47" i="3"/>
  <c r="J47" i="3"/>
  <c r="I48" i="3"/>
  <c r="J48" i="3"/>
  <c r="I49" i="3"/>
  <c r="J49" i="3"/>
  <c r="I50" i="3"/>
  <c r="J50" i="3"/>
  <c r="I51" i="3"/>
  <c r="J51" i="3"/>
  <c r="I52" i="3"/>
  <c r="J52" i="3"/>
  <c r="I53" i="3"/>
  <c r="J53" i="3"/>
  <c r="I54" i="3"/>
  <c r="J54" i="3"/>
  <c r="I55" i="3"/>
  <c r="J55" i="3"/>
  <c r="I56" i="3"/>
  <c r="J56" i="3"/>
  <c r="I57" i="3"/>
  <c r="J57" i="3"/>
  <c r="I58" i="3"/>
  <c r="J58" i="3"/>
  <c r="I59" i="3"/>
  <c r="J59" i="3"/>
  <c r="I60" i="3"/>
  <c r="J60" i="3"/>
  <c r="I61" i="3"/>
  <c r="J61" i="3"/>
  <c r="I62" i="3"/>
  <c r="J62" i="3"/>
  <c r="I63" i="3"/>
  <c r="J63" i="3"/>
  <c r="I64" i="3"/>
  <c r="J64" i="3"/>
  <c r="I65" i="3"/>
  <c r="J65" i="3"/>
  <c r="I66" i="3"/>
  <c r="J66" i="3"/>
  <c r="I67" i="3"/>
  <c r="J67" i="3"/>
  <c r="I68" i="3"/>
  <c r="J68" i="3"/>
  <c r="I69" i="3"/>
  <c r="J69" i="3"/>
  <c r="I70" i="3"/>
  <c r="J70" i="3"/>
  <c r="I71" i="3"/>
  <c r="J71" i="3"/>
  <c r="I72" i="3"/>
  <c r="J72" i="3"/>
  <c r="I73" i="3"/>
  <c r="J73" i="3"/>
  <c r="I74" i="3"/>
  <c r="J74" i="3"/>
  <c r="I75" i="3"/>
  <c r="J75" i="3"/>
  <c r="I76" i="3"/>
  <c r="J76" i="3"/>
  <c r="I77" i="3"/>
  <c r="J77" i="3"/>
  <c r="I78" i="3"/>
  <c r="J78" i="3"/>
  <c r="I79" i="3"/>
  <c r="J79" i="3"/>
  <c r="I80" i="3"/>
  <c r="J80" i="3"/>
  <c r="I81" i="3"/>
  <c r="J81" i="3"/>
  <c r="I82" i="3"/>
  <c r="J82" i="3"/>
  <c r="I83" i="3"/>
  <c r="J83" i="3"/>
  <c r="I84" i="3"/>
  <c r="J84" i="3"/>
  <c r="I85" i="3"/>
  <c r="J85" i="3"/>
  <c r="I86" i="3"/>
  <c r="J86" i="3"/>
  <c r="I87" i="3"/>
  <c r="J87" i="3"/>
  <c r="I88" i="3"/>
  <c r="J88" i="3"/>
  <c r="I89" i="3"/>
  <c r="J89" i="3"/>
  <c r="I90" i="3"/>
  <c r="J90" i="3"/>
  <c r="I91" i="3"/>
  <c r="J91" i="3"/>
  <c r="I92" i="3"/>
  <c r="J92" i="3"/>
  <c r="I93" i="3"/>
  <c r="J93" i="3"/>
  <c r="I94" i="3"/>
  <c r="J94" i="3"/>
  <c r="I95" i="3"/>
  <c r="J95" i="3"/>
  <c r="I96" i="3"/>
  <c r="J96" i="3"/>
  <c r="I97" i="3"/>
  <c r="J97" i="3"/>
  <c r="I98" i="3"/>
  <c r="J98" i="3"/>
  <c r="I99" i="3"/>
  <c r="J99" i="3"/>
  <c r="I100" i="3"/>
  <c r="J100" i="3"/>
  <c r="I101" i="3"/>
  <c r="J101" i="3"/>
  <c r="I102" i="3"/>
  <c r="J102" i="3"/>
  <c r="I103" i="3"/>
  <c r="J103" i="3"/>
  <c r="I104" i="3"/>
  <c r="J104" i="3"/>
  <c r="I105" i="3"/>
  <c r="J105" i="3"/>
  <c r="I106" i="3"/>
  <c r="J106" i="3"/>
  <c r="I107" i="3"/>
  <c r="J107" i="3"/>
  <c r="I108" i="3"/>
  <c r="J108" i="3"/>
  <c r="I109" i="3"/>
  <c r="J109" i="3"/>
  <c r="I110" i="3"/>
  <c r="J110" i="3"/>
  <c r="I111" i="3"/>
  <c r="J111" i="3"/>
  <c r="I112" i="3"/>
  <c r="J112" i="3"/>
  <c r="I113" i="3"/>
  <c r="J113" i="3"/>
  <c r="I114" i="3"/>
  <c r="J114" i="3"/>
  <c r="I115" i="3"/>
  <c r="J115" i="3"/>
  <c r="I116" i="3"/>
  <c r="J116" i="3"/>
  <c r="I117" i="3"/>
  <c r="J117" i="3"/>
  <c r="I118" i="3"/>
  <c r="J118" i="3"/>
  <c r="I119" i="3"/>
  <c r="J119" i="3"/>
  <c r="I120" i="3"/>
  <c r="J120" i="3"/>
  <c r="I121" i="3"/>
  <c r="J121" i="3"/>
  <c r="I122" i="3"/>
  <c r="J122" i="3"/>
  <c r="I123" i="3"/>
  <c r="J123" i="3"/>
  <c r="I124" i="3"/>
  <c r="J124" i="3"/>
  <c r="I125" i="3"/>
  <c r="J125" i="3"/>
  <c r="I126" i="3"/>
  <c r="J126" i="3"/>
  <c r="I127" i="3"/>
  <c r="J127" i="3"/>
  <c r="I128" i="3"/>
  <c r="J128" i="3"/>
  <c r="I129" i="3"/>
  <c r="J129" i="3"/>
  <c r="I130" i="3"/>
  <c r="J130" i="3"/>
  <c r="I131" i="3"/>
  <c r="J131" i="3"/>
  <c r="I132" i="3"/>
  <c r="J132" i="3"/>
  <c r="I133" i="3"/>
  <c r="J133" i="3"/>
  <c r="I134" i="3"/>
  <c r="J134" i="3"/>
  <c r="I135" i="3"/>
  <c r="J135" i="3"/>
  <c r="I136" i="3"/>
  <c r="J136" i="3"/>
  <c r="I137" i="3"/>
  <c r="J137" i="3"/>
  <c r="I138" i="3"/>
  <c r="J138" i="3"/>
  <c r="I139" i="3"/>
  <c r="J139" i="3"/>
  <c r="I140" i="3"/>
  <c r="J140" i="3"/>
  <c r="I141" i="3"/>
  <c r="J141" i="3"/>
  <c r="I142" i="3"/>
  <c r="J142" i="3"/>
  <c r="I143" i="3"/>
  <c r="J143" i="3"/>
  <c r="I144" i="3"/>
  <c r="J144" i="3"/>
  <c r="I145" i="3"/>
  <c r="J145" i="3"/>
  <c r="I146" i="3"/>
  <c r="J146" i="3"/>
  <c r="I147" i="3"/>
  <c r="J147" i="3"/>
  <c r="I148" i="3"/>
  <c r="J148" i="3"/>
  <c r="I149" i="3"/>
  <c r="J149" i="3"/>
  <c r="I150" i="3"/>
  <c r="J150" i="3"/>
  <c r="I151" i="3"/>
  <c r="J151" i="3"/>
  <c r="I152" i="3"/>
  <c r="J152" i="3"/>
  <c r="I153" i="3"/>
  <c r="J153" i="3"/>
  <c r="I154" i="3"/>
  <c r="J154" i="3"/>
  <c r="I155" i="3"/>
  <c r="J155" i="3"/>
  <c r="I156" i="3"/>
  <c r="J156" i="3"/>
  <c r="I157" i="3"/>
  <c r="J157" i="3"/>
  <c r="I158" i="3"/>
  <c r="J158" i="3"/>
  <c r="I159" i="3"/>
  <c r="J159" i="3"/>
  <c r="I160" i="3"/>
  <c r="J160" i="3"/>
  <c r="I161" i="3"/>
  <c r="J161" i="3"/>
  <c r="I162" i="3"/>
  <c r="J162" i="3"/>
  <c r="I163" i="3"/>
  <c r="J163" i="3"/>
  <c r="I164" i="3"/>
  <c r="J164" i="3"/>
  <c r="I165" i="3"/>
  <c r="J165" i="3"/>
  <c r="I166" i="3"/>
  <c r="J166" i="3"/>
  <c r="I167" i="3"/>
  <c r="J167" i="3"/>
  <c r="I168" i="3"/>
  <c r="J168" i="3"/>
  <c r="I169" i="3"/>
  <c r="J169" i="3"/>
  <c r="I170" i="3"/>
  <c r="J170" i="3"/>
  <c r="I171" i="3"/>
  <c r="J171" i="3"/>
  <c r="I172" i="3"/>
  <c r="J172" i="3"/>
  <c r="I173" i="3"/>
  <c r="J173" i="3"/>
  <c r="I174" i="3"/>
  <c r="J174" i="3"/>
  <c r="I175" i="3"/>
  <c r="J175" i="3"/>
  <c r="I176" i="3"/>
  <c r="J176" i="3"/>
  <c r="I177" i="3"/>
  <c r="J177" i="3"/>
  <c r="I178" i="3"/>
  <c r="J178" i="3"/>
  <c r="I179" i="3"/>
  <c r="J179" i="3"/>
  <c r="I180" i="3"/>
  <c r="J180" i="3"/>
  <c r="I181" i="3"/>
  <c r="J181" i="3"/>
  <c r="I182" i="3"/>
  <c r="J182" i="3"/>
  <c r="I183" i="3"/>
  <c r="J183" i="3"/>
  <c r="I184" i="3"/>
  <c r="J184" i="3"/>
  <c r="I185" i="3"/>
  <c r="J185" i="3"/>
  <c r="I186" i="3"/>
  <c r="J186" i="3"/>
  <c r="I187" i="3"/>
  <c r="J187" i="3"/>
  <c r="I188" i="3"/>
  <c r="J188" i="3"/>
  <c r="I189" i="3"/>
  <c r="J189" i="3"/>
  <c r="I190" i="3"/>
  <c r="J190" i="3"/>
  <c r="I191" i="3"/>
  <c r="J191" i="3"/>
  <c r="I192" i="3"/>
  <c r="J192" i="3"/>
  <c r="I193" i="3"/>
  <c r="J193" i="3"/>
  <c r="I194" i="3"/>
  <c r="J194" i="3"/>
  <c r="I195" i="3"/>
  <c r="J195" i="3"/>
  <c r="I196" i="3"/>
  <c r="J196" i="3"/>
  <c r="I197" i="3"/>
  <c r="J197" i="3"/>
  <c r="I198" i="3"/>
  <c r="J198" i="3"/>
  <c r="I199" i="3"/>
  <c r="J199" i="3"/>
  <c r="I200" i="3"/>
  <c r="J200" i="3"/>
  <c r="I201" i="3"/>
  <c r="J201" i="3"/>
  <c r="I202" i="3"/>
  <c r="J202" i="3"/>
  <c r="I203" i="3"/>
  <c r="J203" i="3"/>
  <c r="I204" i="3"/>
  <c r="J204" i="3"/>
  <c r="I205" i="3"/>
  <c r="J205" i="3"/>
  <c r="I206" i="3"/>
  <c r="J206" i="3"/>
  <c r="I207" i="3"/>
  <c r="J207" i="3"/>
  <c r="I208" i="3"/>
  <c r="J208" i="3"/>
  <c r="I209" i="3"/>
  <c r="J209" i="3"/>
  <c r="I210" i="3"/>
  <c r="J210" i="3"/>
  <c r="I211" i="3"/>
  <c r="J211" i="3"/>
  <c r="I212" i="3"/>
  <c r="J212" i="3"/>
  <c r="I213" i="3"/>
  <c r="J213" i="3"/>
  <c r="I214" i="3"/>
  <c r="J214" i="3"/>
  <c r="I215" i="3"/>
  <c r="J215" i="3"/>
  <c r="I216" i="3"/>
  <c r="J216" i="3"/>
  <c r="I217" i="3"/>
  <c r="J217" i="3"/>
  <c r="I218" i="3"/>
  <c r="J218" i="3"/>
  <c r="I219" i="3"/>
  <c r="J219" i="3"/>
  <c r="J24" i="3"/>
  <c r="I24"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R8" i="3"/>
  <c r="R7" i="3"/>
  <c r="R5" i="3"/>
  <c r="R6" i="3"/>
  <c r="R4" i="3"/>
  <c r="Q8" i="3"/>
  <c r="Q7" i="3"/>
  <c r="Q6" i="3"/>
  <c r="Q5" i="3"/>
  <c r="Q4" i="3"/>
  <c r="O6" i="3"/>
  <c r="O5" i="3"/>
  <c r="N6" i="3"/>
  <c r="N5" i="3"/>
  <c r="J6" i="3"/>
  <c r="J5" i="3"/>
  <c r="I6" i="3"/>
  <c r="I5" i="3"/>
  <c r="P7" i="3" l="1"/>
  <c r="P6" i="3"/>
  <c r="P5" i="3"/>
  <c r="P4" i="3"/>
  <c r="O4" i="3"/>
  <c r="N8" i="3"/>
  <c r="N7" i="3"/>
  <c r="N4" i="3"/>
  <c r="M7" i="3"/>
  <c r="M6" i="3"/>
  <c r="M5" i="3"/>
  <c r="M4" i="3"/>
  <c r="L7" i="3"/>
  <c r="L6" i="3"/>
  <c r="L5" i="3"/>
  <c r="L4" i="3"/>
  <c r="K7" i="3"/>
  <c r="K6" i="3"/>
  <c r="K5" i="3"/>
  <c r="K4" i="3"/>
  <c r="J7" i="3"/>
  <c r="J8" i="3"/>
  <c r="J4" i="3"/>
  <c r="I4" i="3"/>
  <c r="I8" i="3"/>
  <c r="I7" i="3"/>
  <c r="H7" i="3"/>
  <c r="H6" i="3"/>
  <c r="H5" i="3"/>
  <c r="H4" i="3"/>
  <c r="G8" i="3"/>
  <c r="G7" i="3"/>
  <c r="G6" i="3"/>
  <c r="G5" i="3"/>
  <c r="G4" i="3"/>
  <c r="F7" i="3"/>
  <c r="F6" i="3"/>
  <c r="F5" i="3"/>
  <c r="F4" i="3"/>
  <c r="E7" i="3"/>
  <c r="E6" i="3"/>
  <c r="E5" i="3"/>
  <c r="E4" i="3"/>
  <c r="D7" i="3"/>
  <c r="D6" i="3"/>
  <c r="D5" i="3"/>
  <c r="D4" i="3"/>
  <c r="C4" i="3"/>
  <c r="B5" i="3"/>
  <c r="B4" i="3"/>
  <c r="B6" i="25" l="1"/>
  <c r="B5" i="25"/>
  <c r="B4" i="25"/>
  <c r="I16" i="25"/>
  <c r="I20" i="25"/>
  <c r="I24" i="25"/>
  <c r="I28" i="25"/>
  <c r="I32" i="25"/>
  <c r="I36" i="25"/>
  <c r="I40" i="25"/>
  <c r="I44" i="25"/>
  <c r="I48" i="25"/>
  <c r="I52" i="25"/>
  <c r="I56" i="25"/>
  <c r="I60" i="25"/>
  <c r="I64" i="25"/>
  <c r="I68" i="25"/>
  <c r="I72" i="25"/>
  <c r="I76" i="25"/>
  <c r="I80" i="25"/>
  <c r="I84" i="25"/>
  <c r="I88" i="25"/>
  <c r="I92" i="25"/>
  <c r="I96" i="25"/>
  <c r="I100" i="25"/>
  <c r="I104" i="25"/>
  <c r="I108" i="25"/>
  <c r="I112" i="25"/>
  <c r="I116" i="25"/>
  <c r="I120" i="25"/>
  <c r="I124" i="25"/>
  <c r="I128" i="25"/>
  <c r="I132" i="25"/>
  <c r="I136" i="25"/>
  <c r="I140" i="25"/>
  <c r="I144" i="25"/>
  <c r="I148" i="25"/>
  <c r="I152" i="25"/>
  <c r="I156" i="25"/>
  <c r="I160" i="25"/>
  <c r="I164" i="25"/>
  <c r="I168" i="25"/>
  <c r="I172" i="25"/>
  <c r="I176" i="25"/>
  <c r="I180" i="25"/>
  <c r="I184" i="25"/>
  <c r="I188" i="25"/>
  <c r="I192" i="25"/>
  <c r="I196" i="25"/>
  <c r="I200" i="25"/>
  <c r="I204" i="25"/>
  <c r="I12" i="25"/>
  <c r="G207" i="25"/>
  <c r="H207" i="25"/>
  <c r="H209" i="50"/>
  <c r="G209" i="50"/>
  <c r="F209" i="50"/>
  <c r="D209" i="50"/>
  <c r="H205" i="50"/>
  <c r="G205" i="50"/>
  <c r="F205" i="50"/>
  <c r="D205" i="50"/>
  <c r="H201" i="50"/>
  <c r="G201" i="50"/>
  <c r="F201" i="50"/>
  <c r="D201" i="50"/>
  <c r="H197" i="50"/>
  <c r="G197" i="50"/>
  <c r="F197" i="50"/>
  <c r="D197" i="50"/>
  <c r="H193" i="50"/>
  <c r="G193" i="50"/>
  <c r="F193" i="50"/>
  <c r="D193" i="50"/>
  <c r="H189" i="50"/>
  <c r="G189" i="50"/>
  <c r="F189" i="50"/>
  <c r="D189" i="50"/>
  <c r="H185" i="50"/>
  <c r="G185" i="50"/>
  <c r="F185" i="50"/>
  <c r="D185" i="50"/>
  <c r="H181" i="50"/>
  <c r="G181" i="50"/>
  <c r="F181" i="50"/>
  <c r="D181" i="50"/>
  <c r="H177" i="50"/>
  <c r="G177" i="50"/>
  <c r="F177" i="50"/>
  <c r="D177" i="50"/>
  <c r="H173" i="50"/>
  <c r="G173" i="50"/>
  <c r="F173" i="50"/>
  <c r="D173" i="50"/>
  <c r="H169" i="50"/>
  <c r="G169" i="50"/>
  <c r="F169" i="50"/>
  <c r="D169" i="50"/>
  <c r="H165" i="50"/>
  <c r="G165" i="50"/>
  <c r="F165" i="50"/>
  <c r="D165" i="50"/>
  <c r="H161" i="50"/>
  <c r="G161" i="50"/>
  <c r="F161" i="50"/>
  <c r="D161" i="50"/>
  <c r="H157" i="50"/>
  <c r="G157" i="50"/>
  <c r="F157" i="50"/>
  <c r="D157" i="50"/>
  <c r="H153" i="50"/>
  <c r="G153" i="50"/>
  <c r="F153" i="50"/>
  <c r="D153" i="50"/>
  <c r="H149" i="50"/>
  <c r="G149" i="50"/>
  <c r="F149" i="50"/>
  <c r="D149" i="50"/>
  <c r="H145" i="50"/>
  <c r="G145" i="50"/>
  <c r="F145" i="50"/>
  <c r="D145" i="50"/>
  <c r="H141" i="50"/>
  <c r="G141" i="50"/>
  <c r="F141" i="50"/>
  <c r="D141" i="50"/>
  <c r="H137" i="50"/>
  <c r="G137" i="50"/>
  <c r="F137" i="50"/>
  <c r="D137" i="50"/>
  <c r="H133" i="50"/>
  <c r="G133" i="50"/>
  <c r="F133" i="50"/>
  <c r="D133" i="50"/>
  <c r="H129" i="50"/>
  <c r="G129" i="50"/>
  <c r="F129" i="50"/>
  <c r="D129" i="50"/>
  <c r="H125" i="50"/>
  <c r="G125" i="50"/>
  <c r="F125" i="50"/>
  <c r="D125" i="50"/>
  <c r="H121" i="50"/>
  <c r="G121" i="50"/>
  <c r="F121" i="50"/>
  <c r="D121" i="50"/>
  <c r="H117" i="50"/>
  <c r="G117" i="50"/>
  <c r="F117" i="50"/>
  <c r="D117" i="50"/>
  <c r="H113" i="50"/>
  <c r="G113" i="50"/>
  <c r="F113" i="50"/>
  <c r="D113" i="50"/>
  <c r="H109" i="50"/>
  <c r="G109" i="50"/>
  <c r="F109" i="50"/>
  <c r="D109" i="50"/>
  <c r="H105" i="50"/>
  <c r="G105" i="50"/>
  <c r="F105" i="50"/>
  <c r="D105" i="50"/>
  <c r="H101" i="50"/>
  <c r="G101" i="50"/>
  <c r="F101" i="50"/>
  <c r="D101" i="50"/>
  <c r="H97" i="50"/>
  <c r="G97" i="50"/>
  <c r="F97" i="50"/>
  <c r="D97" i="50"/>
  <c r="H93" i="50"/>
  <c r="G93" i="50"/>
  <c r="F93" i="50"/>
  <c r="D93" i="50"/>
  <c r="H89" i="50"/>
  <c r="G89" i="50"/>
  <c r="F89" i="50"/>
  <c r="D89" i="50"/>
  <c r="H85" i="50"/>
  <c r="G85" i="50"/>
  <c r="F85" i="50"/>
  <c r="D85" i="50"/>
  <c r="H81" i="50"/>
  <c r="G81" i="50"/>
  <c r="F81" i="50"/>
  <c r="D81" i="50"/>
  <c r="H77" i="50"/>
  <c r="G77" i="50"/>
  <c r="F77" i="50"/>
  <c r="D77" i="50"/>
  <c r="H73" i="50"/>
  <c r="G73" i="50"/>
  <c r="F73" i="50"/>
  <c r="D73" i="50"/>
  <c r="H69" i="50"/>
  <c r="G69" i="50"/>
  <c r="F69" i="50"/>
  <c r="D69" i="50"/>
  <c r="H65" i="50"/>
  <c r="G65" i="50"/>
  <c r="F65" i="50"/>
  <c r="D65" i="50"/>
  <c r="H61" i="50"/>
  <c r="G61" i="50"/>
  <c r="F61" i="50"/>
  <c r="D61" i="50"/>
  <c r="H57" i="50"/>
  <c r="G57" i="50"/>
  <c r="F57" i="50"/>
  <c r="D57" i="50"/>
  <c r="H53" i="50"/>
  <c r="G53" i="50"/>
  <c r="F53" i="50"/>
  <c r="D53" i="50"/>
  <c r="H49" i="50"/>
  <c r="G49" i="50"/>
  <c r="F49" i="50"/>
  <c r="D49" i="50"/>
  <c r="H45" i="50"/>
  <c r="G45" i="50"/>
  <c r="F45" i="50"/>
  <c r="D45" i="50"/>
  <c r="H41" i="50"/>
  <c r="G41" i="50"/>
  <c r="F41" i="50"/>
  <c r="D41" i="50"/>
  <c r="H37" i="50"/>
  <c r="G37" i="50"/>
  <c r="F37" i="50"/>
  <c r="D37" i="50"/>
  <c r="H33" i="50"/>
  <c r="G33" i="50"/>
  <c r="F33" i="50"/>
  <c r="D33" i="50"/>
  <c r="H29" i="50"/>
  <c r="G29" i="50"/>
  <c r="F29" i="50"/>
  <c r="D29" i="50"/>
  <c r="H25" i="50"/>
  <c r="G25" i="50"/>
  <c r="F25" i="50"/>
  <c r="D25" i="50"/>
  <c r="H21" i="50"/>
  <c r="G21" i="50"/>
  <c r="F21" i="50"/>
  <c r="D21" i="50"/>
  <c r="H17" i="50"/>
  <c r="G17" i="50"/>
  <c r="F17" i="50"/>
  <c r="D17" i="50"/>
  <c r="B8" i="50"/>
  <c r="B5" i="50"/>
  <c r="B6" i="50" s="1"/>
  <c r="B9" i="50" s="1"/>
  <c r="B4" i="50"/>
  <c r="H209" i="49"/>
  <c r="G209" i="49"/>
  <c r="F209" i="49"/>
  <c r="D209" i="49"/>
  <c r="H205" i="49"/>
  <c r="G205" i="49"/>
  <c r="F205" i="49"/>
  <c r="D205" i="49"/>
  <c r="H201" i="49"/>
  <c r="G201" i="49"/>
  <c r="F201" i="49"/>
  <c r="D201" i="49"/>
  <c r="H197" i="49"/>
  <c r="G197" i="49"/>
  <c r="F197" i="49"/>
  <c r="D197" i="49"/>
  <c r="H193" i="49"/>
  <c r="G193" i="49"/>
  <c r="F193" i="49"/>
  <c r="D193" i="49"/>
  <c r="H189" i="49"/>
  <c r="G189" i="49"/>
  <c r="F189" i="49"/>
  <c r="D189" i="49"/>
  <c r="H185" i="49"/>
  <c r="G185" i="49"/>
  <c r="F185" i="49"/>
  <c r="D185" i="49"/>
  <c r="H181" i="49"/>
  <c r="G181" i="49"/>
  <c r="F181" i="49"/>
  <c r="D181" i="49"/>
  <c r="H177" i="49"/>
  <c r="G177" i="49"/>
  <c r="F177" i="49"/>
  <c r="D177" i="49"/>
  <c r="H173" i="49"/>
  <c r="G173" i="49"/>
  <c r="F173" i="49"/>
  <c r="D173" i="49"/>
  <c r="H169" i="49"/>
  <c r="G169" i="49"/>
  <c r="F169" i="49"/>
  <c r="D169" i="49"/>
  <c r="H165" i="49"/>
  <c r="G165" i="49"/>
  <c r="F165" i="49"/>
  <c r="D165" i="49"/>
  <c r="H161" i="49"/>
  <c r="G161" i="49"/>
  <c r="F161" i="49"/>
  <c r="D161" i="49"/>
  <c r="H157" i="49"/>
  <c r="G157" i="49"/>
  <c r="F157" i="49"/>
  <c r="D157" i="49"/>
  <c r="H153" i="49"/>
  <c r="G153" i="49"/>
  <c r="F153" i="49"/>
  <c r="D153" i="49"/>
  <c r="H149" i="49"/>
  <c r="G149" i="49"/>
  <c r="F149" i="49"/>
  <c r="D149" i="49"/>
  <c r="H145" i="49"/>
  <c r="G145" i="49"/>
  <c r="F145" i="49"/>
  <c r="D145" i="49"/>
  <c r="H141" i="49"/>
  <c r="G141" i="49"/>
  <c r="F141" i="49"/>
  <c r="D141" i="49"/>
  <c r="H137" i="49"/>
  <c r="G137" i="49"/>
  <c r="F137" i="49"/>
  <c r="D137" i="49"/>
  <c r="H133" i="49"/>
  <c r="G133" i="49"/>
  <c r="F133" i="49"/>
  <c r="D133" i="49"/>
  <c r="H129" i="49"/>
  <c r="G129" i="49"/>
  <c r="F129" i="49"/>
  <c r="D129" i="49"/>
  <c r="H125" i="49"/>
  <c r="G125" i="49"/>
  <c r="F125" i="49"/>
  <c r="D125" i="49"/>
  <c r="H121" i="49"/>
  <c r="G121" i="49"/>
  <c r="F121" i="49"/>
  <c r="D121" i="49"/>
  <c r="H117" i="49"/>
  <c r="G117" i="49"/>
  <c r="F117" i="49"/>
  <c r="D117" i="49"/>
  <c r="H113" i="49"/>
  <c r="G113" i="49"/>
  <c r="F113" i="49"/>
  <c r="D113" i="49"/>
  <c r="H109" i="49"/>
  <c r="G109" i="49"/>
  <c r="F109" i="49"/>
  <c r="D109" i="49"/>
  <c r="H105" i="49"/>
  <c r="G105" i="49"/>
  <c r="F105" i="49"/>
  <c r="D105" i="49"/>
  <c r="H101" i="49"/>
  <c r="G101" i="49"/>
  <c r="F101" i="49"/>
  <c r="D101" i="49"/>
  <c r="H97" i="49"/>
  <c r="G97" i="49"/>
  <c r="F97" i="49"/>
  <c r="D97" i="49"/>
  <c r="H93" i="49"/>
  <c r="G93" i="49"/>
  <c r="F93" i="49"/>
  <c r="D93" i="49"/>
  <c r="H89" i="49"/>
  <c r="G89" i="49"/>
  <c r="F89" i="49"/>
  <c r="D89" i="49"/>
  <c r="H85" i="49"/>
  <c r="G85" i="49"/>
  <c r="F85" i="49"/>
  <c r="D85" i="49"/>
  <c r="H81" i="49"/>
  <c r="G81" i="49"/>
  <c r="F81" i="49"/>
  <c r="D81" i="49"/>
  <c r="H77" i="49"/>
  <c r="G77" i="49"/>
  <c r="F77" i="49"/>
  <c r="D77" i="49"/>
  <c r="H73" i="49"/>
  <c r="G73" i="49"/>
  <c r="F73" i="49"/>
  <c r="D73" i="49"/>
  <c r="H69" i="49"/>
  <c r="G69" i="49"/>
  <c r="F69" i="49"/>
  <c r="D69" i="49"/>
  <c r="H65" i="49"/>
  <c r="G65" i="49"/>
  <c r="F65" i="49"/>
  <c r="D65" i="49"/>
  <c r="H61" i="49"/>
  <c r="G61" i="49"/>
  <c r="F61" i="49"/>
  <c r="D61" i="49"/>
  <c r="H57" i="49"/>
  <c r="G57" i="49"/>
  <c r="F57" i="49"/>
  <c r="D57" i="49"/>
  <c r="H53" i="49"/>
  <c r="G53" i="49"/>
  <c r="F53" i="49"/>
  <c r="D53" i="49"/>
  <c r="H49" i="49"/>
  <c r="G49" i="49"/>
  <c r="F49" i="49"/>
  <c r="D49" i="49"/>
  <c r="H45" i="49"/>
  <c r="G45" i="49"/>
  <c r="F45" i="49"/>
  <c r="D45" i="49"/>
  <c r="H41" i="49"/>
  <c r="G41" i="49"/>
  <c r="F41" i="49"/>
  <c r="D41" i="49"/>
  <c r="H37" i="49"/>
  <c r="G37" i="49"/>
  <c r="F37" i="49"/>
  <c r="D37" i="49"/>
  <c r="H33" i="49"/>
  <c r="G33" i="49"/>
  <c r="F33" i="49"/>
  <c r="D33" i="49"/>
  <c r="H29" i="49"/>
  <c r="G29" i="49"/>
  <c r="F29" i="49"/>
  <c r="D29" i="49"/>
  <c r="H25" i="49"/>
  <c r="G25" i="49"/>
  <c r="F25" i="49"/>
  <c r="D25" i="49"/>
  <c r="H21" i="49"/>
  <c r="G21" i="49"/>
  <c r="F21" i="49"/>
  <c r="D21" i="49"/>
  <c r="H17" i="49"/>
  <c r="G17" i="49"/>
  <c r="F17" i="49"/>
  <c r="D17" i="49"/>
  <c r="B8" i="49"/>
  <c r="B5" i="49"/>
  <c r="B6" i="49" s="1"/>
  <c r="B9" i="49" s="1"/>
  <c r="B4" i="49"/>
  <c r="H209" i="48"/>
  <c r="G209" i="48"/>
  <c r="F209" i="48"/>
  <c r="D209" i="48"/>
  <c r="H205" i="48"/>
  <c r="G205" i="48"/>
  <c r="F205" i="48"/>
  <c r="D205" i="48"/>
  <c r="H201" i="48"/>
  <c r="G201" i="48"/>
  <c r="F201" i="48"/>
  <c r="D201" i="48"/>
  <c r="H197" i="48"/>
  <c r="G197" i="48"/>
  <c r="F197" i="48"/>
  <c r="D197" i="48"/>
  <c r="H193" i="48"/>
  <c r="G193" i="48"/>
  <c r="F193" i="48"/>
  <c r="D193" i="48"/>
  <c r="H189" i="48"/>
  <c r="G189" i="48"/>
  <c r="F189" i="48"/>
  <c r="D189" i="48"/>
  <c r="H185" i="48"/>
  <c r="G185" i="48"/>
  <c r="F185" i="48"/>
  <c r="D185" i="48"/>
  <c r="H181" i="48"/>
  <c r="G181" i="48"/>
  <c r="F181" i="48"/>
  <c r="D181" i="48"/>
  <c r="H177" i="48"/>
  <c r="G177" i="48"/>
  <c r="F177" i="48"/>
  <c r="D177" i="48"/>
  <c r="H173" i="48"/>
  <c r="G173" i="48"/>
  <c r="F173" i="48"/>
  <c r="D173" i="48"/>
  <c r="H169" i="48"/>
  <c r="G169" i="48"/>
  <c r="F169" i="48"/>
  <c r="D169" i="48"/>
  <c r="H165" i="48"/>
  <c r="G165" i="48"/>
  <c r="F165" i="48"/>
  <c r="D165" i="48"/>
  <c r="H161" i="48"/>
  <c r="G161" i="48"/>
  <c r="F161" i="48"/>
  <c r="D161" i="48"/>
  <c r="H157" i="48"/>
  <c r="G157" i="48"/>
  <c r="F157" i="48"/>
  <c r="D157" i="48"/>
  <c r="H153" i="48"/>
  <c r="G153" i="48"/>
  <c r="F153" i="48"/>
  <c r="D153" i="48"/>
  <c r="H149" i="48"/>
  <c r="G149" i="48"/>
  <c r="F149" i="48"/>
  <c r="D149" i="48"/>
  <c r="H145" i="48"/>
  <c r="G145" i="48"/>
  <c r="F145" i="48"/>
  <c r="D145" i="48"/>
  <c r="H141" i="48"/>
  <c r="G141" i="48"/>
  <c r="F141" i="48"/>
  <c r="D141" i="48"/>
  <c r="H137" i="48"/>
  <c r="G137" i="48"/>
  <c r="F137" i="48"/>
  <c r="D137" i="48"/>
  <c r="H133" i="48"/>
  <c r="G133" i="48"/>
  <c r="F133" i="48"/>
  <c r="D133" i="48"/>
  <c r="H129" i="48"/>
  <c r="G129" i="48"/>
  <c r="F129" i="48"/>
  <c r="D129" i="48"/>
  <c r="H125" i="48"/>
  <c r="G125" i="48"/>
  <c r="F125" i="48"/>
  <c r="D125" i="48"/>
  <c r="H121" i="48"/>
  <c r="G121" i="48"/>
  <c r="F121" i="48"/>
  <c r="D121" i="48"/>
  <c r="H117" i="48"/>
  <c r="G117" i="48"/>
  <c r="F117" i="48"/>
  <c r="D117" i="48"/>
  <c r="H113" i="48"/>
  <c r="G113" i="48"/>
  <c r="F113" i="48"/>
  <c r="D113" i="48"/>
  <c r="H109" i="48"/>
  <c r="G109" i="48"/>
  <c r="F109" i="48"/>
  <c r="D109" i="48"/>
  <c r="H105" i="48"/>
  <c r="G105" i="48"/>
  <c r="F105" i="48"/>
  <c r="D105" i="48"/>
  <c r="H101" i="48"/>
  <c r="G101" i="48"/>
  <c r="F101" i="48"/>
  <c r="D101" i="48"/>
  <c r="H97" i="48"/>
  <c r="G97" i="48"/>
  <c r="F97" i="48"/>
  <c r="D97" i="48"/>
  <c r="H93" i="48"/>
  <c r="G93" i="48"/>
  <c r="F93" i="48"/>
  <c r="D93" i="48"/>
  <c r="H89" i="48"/>
  <c r="G89" i="48"/>
  <c r="F89" i="48"/>
  <c r="D89" i="48"/>
  <c r="H85" i="48"/>
  <c r="G85" i="48"/>
  <c r="F85" i="48"/>
  <c r="D85" i="48"/>
  <c r="H81" i="48"/>
  <c r="G81" i="48"/>
  <c r="F81" i="48"/>
  <c r="D81" i="48"/>
  <c r="H77" i="48"/>
  <c r="G77" i="48"/>
  <c r="F77" i="48"/>
  <c r="D77" i="48"/>
  <c r="H73" i="48"/>
  <c r="G73" i="48"/>
  <c r="F73" i="48"/>
  <c r="D73" i="48"/>
  <c r="H69" i="48"/>
  <c r="G69" i="48"/>
  <c r="F69" i="48"/>
  <c r="D69" i="48"/>
  <c r="H65" i="48"/>
  <c r="G65" i="48"/>
  <c r="F65" i="48"/>
  <c r="D65" i="48"/>
  <c r="H61" i="48"/>
  <c r="G61" i="48"/>
  <c r="F61" i="48"/>
  <c r="D61" i="48"/>
  <c r="H57" i="48"/>
  <c r="G57" i="48"/>
  <c r="F57" i="48"/>
  <c r="D57" i="48"/>
  <c r="H53" i="48"/>
  <c r="G53" i="48"/>
  <c r="F53" i="48"/>
  <c r="D53" i="48"/>
  <c r="H49" i="48"/>
  <c r="G49" i="48"/>
  <c r="F49" i="48"/>
  <c r="D49" i="48"/>
  <c r="H45" i="48"/>
  <c r="G45" i="48"/>
  <c r="F45" i="48"/>
  <c r="D45" i="48"/>
  <c r="H41" i="48"/>
  <c r="G41" i="48"/>
  <c r="F41" i="48"/>
  <c r="D41" i="48"/>
  <c r="H37" i="48"/>
  <c r="G37" i="48"/>
  <c r="F37" i="48"/>
  <c r="D37" i="48"/>
  <c r="H33" i="48"/>
  <c r="G33" i="48"/>
  <c r="F33" i="48"/>
  <c r="D33" i="48"/>
  <c r="H29" i="48"/>
  <c r="G29" i="48"/>
  <c r="F29" i="48"/>
  <c r="D29" i="48"/>
  <c r="H25" i="48"/>
  <c r="G25" i="48"/>
  <c r="F25" i="48"/>
  <c r="D25" i="48"/>
  <c r="H21" i="48"/>
  <c r="G21" i="48"/>
  <c r="F21" i="48"/>
  <c r="D21" i="48"/>
  <c r="H17" i="48"/>
  <c r="G17" i="48"/>
  <c r="F17" i="48"/>
  <c r="D17" i="48"/>
  <c r="B8" i="48"/>
  <c r="B5" i="48"/>
  <c r="B6" i="48" s="1"/>
  <c r="B9" i="48" s="1"/>
  <c r="B4" i="48"/>
  <c r="E18" i="47"/>
  <c r="E19" i="47"/>
  <c r="E20" i="47"/>
  <c r="E21" i="47"/>
  <c r="E22" i="47"/>
  <c r="E23" i="47"/>
  <c r="E24" i="47"/>
  <c r="E25" i="47"/>
  <c r="E26" i="47"/>
  <c r="E27" i="47"/>
  <c r="E28" i="47"/>
  <c r="E29" i="47"/>
  <c r="E30" i="47"/>
  <c r="E31" i="47"/>
  <c r="E32" i="47"/>
  <c r="E33" i="47"/>
  <c r="E34" i="47"/>
  <c r="E35" i="47"/>
  <c r="E36" i="47"/>
  <c r="E37" i="47"/>
  <c r="E38" i="47"/>
  <c r="E39" i="47"/>
  <c r="E40" i="47"/>
  <c r="E41" i="47"/>
  <c r="E42" i="47"/>
  <c r="E43" i="47"/>
  <c r="E44" i="47"/>
  <c r="E45" i="47"/>
  <c r="E46" i="47"/>
  <c r="E47" i="47"/>
  <c r="E48" i="47"/>
  <c r="E49" i="47"/>
  <c r="E50" i="47"/>
  <c r="E51" i="47"/>
  <c r="E52" i="47"/>
  <c r="E53" i="47"/>
  <c r="E54" i="47"/>
  <c r="E55" i="47"/>
  <c r="E56" i="47"/>
  <c r="E57" i="47"/>
  <c r="E58" i="47"/>
  <c r="E59" i="47"/>
  <c r="E60" i="47"/>
  <c r="E61" i="47"/>
  <c r="E62" i="47"/>
  <c r="E63" i="47"/>
  <c r="E64" i="47"/>
  <c r="E65" i="47"/>
  <c r="E66" i="47"/>
  <c r="E67" i="47"/>
  <c r="E68" i="47"/>
  <c r="E69" i="47"/>
  <c r="E70" i="47"/>
  <c r="E71" i="47"/>
  <c r="E72" i="47"/>
  <c r="E73" i="47"/>
  <c r="E74" i="47"/>
  <c r="E75" i="47"/>
  <c r="E76" i="47"/>
  <c r="E77" i="47"/>
  <c r="E78" i="47"/>
  <c r="E79" i="47"/>
  <c r="E80" i="47"/>
  <c r="E81" i="47"/>
  <c r="E82" i="47"/>
  <c r="E83" i="47"/>
  <c r="E84" i="47"/>
  <c r="E85" i="47"/>
  <c r="E86" i="47"/>
  <c r="E87" i="47"/>
  <c r="E88" i="47"/>
  <c r="E89" i="47"/>
  <c r="E90" i="47"/>
  <c r="E91" i="47"/>
  <c r="E92" i="47"/>
  <c r="E93" i="47"/>
  <c r="E94" i="47"/>
  <c r="E95" i="47"/>
  <c r="E96" i="47"/>
  <c r="E97" i="47"/>
  <c r="E98" i="47"/>
  <c r="E99" i="47"/>
  <c r="E100" i="47"/>
  <c r="E101" i="47"/>
  <c r="E102" i="47"/>
  <c r="E103" i="47"/>
  <c r="E104" i="47"/>
  <c r="E105" i="47"/>
  <c r="E106" i="47"/>
  <c r="E107" i="47"/>
  <c r="E108" i="47"/>
  <c r="E109" i="47"/>
  <c r="E110" i="47"/>
  <c r="E111" i="47"/>
  <c r="E112" i="47"/>
  <c r="E113" i="47"/>
  <c r="E114" i="47"/>
  <c r="E115" i="47"/>
  <c r="E116" i="47"/>
  <c r="E117" i="47"/>
  <c r="E118" i="47"/>
  <c r="E119" i="47"/>
  <c r="E120" i="47"/>
  <c r="E121" i="47"/>
  <c r="E122" i="47"/>
  <c r="E123" i="47"/>
  <c r="E124" i="47"/>
  <c r="E125" i="47"/>
  <c r="E126" i="47"/>
  <c r="E127" i="47"/>
  <c r="E128" i="47"/>
  <c r="E129" i="47"/>
  <c r="E130" i="47"/>
  <c r="E131" i="47"/>
  <c r="E132" i="47"/>
  <c r="E133" i="47"/>
  <c r="E134" i="47"/>
  <c r="E135" i="47"/>
  <c r="E136" i="47"/>
  <c r="E137" i="47"/>
  <c r="E138" i="47"/>
  <c r="E139" i="47"/>
  <c r="E140" i="47"/>
  <c r="E141" i="47"/>
  <c r="E142" i="47"/>
  <c r="E143" i="47"/>
  <c r="E144" i="47"/>
  <c r="E145" i="47"/>
  <c r="E146" i="47"/>
  <c r="E147" i="47"/>
  <c r="E148" i="47"/>
  <c r="E149" i="47"/>
  <c r="E150" i="47"/>
  <c r="E151" i="47"/>
  <c r="E152" i="47"/>
  <c r="E153" i="47"/>
  <c r="E154" i="47"/>
  <c r="E155" i="47"/>
  <c r="E156" i="47"/>
  <c r="E157" i="47"/>
  <c r="E158" i="47"/>
  <c r="E159" i="47"/>
  <c r="E160" i="47"/>
  <c r="E161" i="47"/>
  <c r="E162" i="47"/>
  <c r="E163" i="47"/>
  <c r="E164" i="47"/>
  <c r="E165" i="47"/>
  <c r="E166" i="47"/>
  <c r="E167" i="47"/>
  <c r="E168" i="47"/>
  <c r="E169" i="47"/>
  <c r="E170" i="47"/>
  <c r="E171" i="47"/>
  <c r="E172" i="47"/>
  <c r="E173" i="47"/>
  <c r="E174" i="47"/>
  <c r="E175" i="47"/>
  <c r="E176" i="47"/>
  <c r="E177" i="47"/>
  <c r="E178" i="47"/>
  <c r="E179" i="47"/>
  <c r="E180" i="47"/>
  <c r="E181" i="47"/>
  <c r="E182" i="47"/>
  <c r="E183" i="47"/>
  <c r="E184" i="47"/>
  <c r="E185" i="47"/>
  <c r="E186" i="47"/>
  <c r="E187" i="47"/>
  <c r="E188" i="47"/>
  <c r="E189" i="47"/>
  <c r="E190" i="47"/>
  <c r="E191" i="47"/>
  <c r="E192" i="47"/>
  <c r="E193" i="47"/>
  <c r="E194" i="47"/>
  <c r="E195" i="47"/>
  <c r="E196" i="47"/>
  <c r="E197" i="47"/>
  <c r="E198" i="47"/>
  <c r="E199" i="47"/>
  <c r="E200" i="47"/>
  <c r="E201" i="47"/>
  <c r="E202" i="47"/>
  <c r="E203" i="47"/>
  <c r="E204" i="47"/>
  <c r="E205" i="47"/>
  <c r="E206" i="47"/>
  <c r="E207" i="47"/>
  <c r="E208" i="47"/>
  <c r="E209" i="47"/>
  <c r="E210" i="47"/>
  <c r="E211" i="47"/>
  <c r="E212" i="47"/>
  <c r="E17" i="47"/>
  <c r="H209" i="47"/>
  <c r="G209" i="47"/>
  <c r="F209" i="47"/>
  <c r="H205" i="47"/>
  <c r="G205" i="47"/>
  <c r="F205" i="47"/>
  <c r="H201" i="47"/>
  <c r="G201" i="47"/>
  <c r="F201" i="47"/>
  <c r="H197" i="47"/>
  <c r="G197" i="47"/>
  <c r="F197" i="47"/>
  <c r="H193" i="47"/>
  <c r="G193" i="47"/>
  <c r="F193" i="47"/>
  <c r="H189" i="47"/>
  <c r="G189" i="47"/>
  <c r="F189" i="47"/>
  <c r="H185" i="47"/>
  <c r="G185" i="47"/>
  <c r="F185" i="47"/>
  <c r="H181" i="47"/>
  <c r="G181" i="47"/>
  <c r="F181" i="47"/>
  <c r="H177" i="47"/>
  <c r="G177" i="47"/>
  <c r="F177" i="47"/>
  <c r="H173" i="47"/>
  <c r="G173" i="47"/>
  <c r="F173" i="47"/>
  <c r="H169" i="47"/>
  <c r="G169" i="47"/>
  <c r="F169" i="47"/>
  <c r="H165" i="47"/>
  <c r="G165" i="47"/>
  <c r="F165" i="47"/>
  <c r="H161" i="47"/>
  <c r="G161" i="47"/>
  <c r="F161" i="47"/>
  <c r="H157" i="47"/>
  <c r="G157" i="47"/>
  <c r="F157" i="47"/>
  <c r="H153" i="47"/>
  <c r="G153" i="47"/>
  <c r="F153" i="47"/>
  <c r="H149" i="47"/>
  <c r="G149" i="47"/>
  <c r="F149" i="47"/>
  <c r="H145" i="47"/>
  <c r="G145" i="47"/>
  <c r="F145" i="47"/>
  <c r="H141" i="47"/>
  <c r="G141" i="47"/>
  <c r="F141" i="47"/>
  <c r="H137" i="47"/>
  <c r="G137" i="47"/>
  <c r="F137" i="47"/>
  <c r="H133" i="47"/>
  <c r="G133" i="47"/>
  <c r="F133" i="47"/>
  <c r="H129" i="47"/>
  <c r="G129" i="47"/>
  <c r="F129" i="47"/>
  <c r="H125" i="47"/>
  <c r="G125" i="47"/>
  <c r="F125" i="47"/>
  <c r="H121" i="47"/>
  <c r="G121" i="47"/>
  <c r="F121" i="47"/>
  <c r="H117" i="47"/>
  <c r="G117" i="47"/>
  <c r="F117" i="47"/>
  <c r="H113" i="47"/>
  <c r="G113" i="47"/>
  <c r="F113" i="47"/>
  <c r="H109" i="47"/>
  <c r="G109" i="47"/>
  <c r="F109" i="47"/>
  <c r="H105" i="47"/>
  <c r="G105" i="47"/>
  <c r="F105" i="47"/>
  <c r="H101" i="47"/>
  <c r="G101" i="47"/>
  <c r="F101" i="47"/>
  <c r="H97" i="47"/>
  <c r="G97" i="47"/>
  <c r="F97" i="47"/>
  <c r="H93" i="47"/>
  <c r="G93" i="47"/>
  <c r="F93" i="47"/>
  <c r="H89" i="47"/>
  <c r="G89" i="47"/>
  <c r="F89" i="47"/>
  <c r="H85" i="47"/>
  <c r="G85" i="47"/>
  <c r="F85" i="47"/>
  <c r="H81" i="47"/>
  <c r="G81" i="47"/>
  <c r="F81" i="47"/>
  <c r="H77" i="47"/>
  <c r="G77" i="47"/>
  <c r="F77" i="47"/>
  <c r="H73" i="47"/>
  <c r="G73" i="47"/>
  <c r="F73" i="47"/>
  <c r="H69" i="47"/>
  <c r="G69" i="47"/>
  <c r="F69" i="47"/>
  <c r="H65" i="47"/>
  <c r="G65" i="47"/>
  <c r="F65" i="47"/>
  <c r="H61" i="47"/>
  <c r="G61" i="47"/>
  <c r="F61" i="47"/>
  <c r="H57" i="47"/>
  <c r="G57" i="47"/>
  <c r="F57" i="47"/>
  <c r="H53" i="47"/>
  <c r="G53" i="47"/>
  <c r="F53" i="47"/>
  <c r="H49" i="47"/>
  <c r="G49" i="47"/>
  <c r="F49" i="47"/>
  <c r="H45" i="47"/>
  <c r="G45" i="47"/>
  <c r="F45" i="47"/>
  <c r="H41" i="47"/>
  <c r="G41" i="47"/>
  <c r="F41" i="47"/>
  <c r="H37" i="47"/>
  <c r="G37" i="47"/>
  <c r="F37" i="47"/>
  <c r="H33" i="47"/>
  <c r="G33" i="47"/>
  <c r="F33" i="47"/>
  <c r="H29" i="47"/>
  <c r="G29" i="47"/>
  <c r="F29" i="47"/>
  <c r="H25" i="47"/>
  <c r="G25" i="47"/>
  <c r="F25" i="47"/>
  <c r="H21" i="47"/>
  <c r="G21" i="47"/>
  <c r="F21" i="47"/>
  <c r="H17" i="47"/>
  <c r="G17" i="47"/>
  <c r="F17" i="47"/>
  <c r="B11" i="47"/>
  <c r="B5" i="47"/>
  <c r="B6" i="47" s="1"/>
  <c r="B9" i="47" s="1"/>
  <c r="B4" i="47"/>
  <c r="B8" i="47" s="1"/>
  <c r="H209" i="46"/>
  <c r="G209" i="46"/>
  <c r="F209" i="46"/>
  <c r="D209" i="46"/>
  <c r="H205" i="46"/>
  <c r="G205" i="46"/>
  <c r="F205" i="46"/>
  <c r="D205" i="46"/>
  <c r="H201" i="46"/>
  <c r="G201" i="46"/>
  <c r="F201" i="46"/>
  <c r="D201" i="46"/>
  <c r="H197" i="46"/>
  <c r="G197" i="46"/>
  <c r="F197" i="46"/>
  <c r="D197" i="46"/>
  <c r="H193" i="46"/>
  <c r="G193" i="46"/>
  <c r="F193" i="46"/>
  <c r="D193" i="46"/>
  <c r="H189" i="46"/>
  <c r="G189" i="46"/>
  <c r="F189" i="46"/>
  <c r="D189" i="46"/>
  <c r="H185" i="46"/>
  <c r="G185" i="46"/>
  <c r="F185" i="46"/>
  <c r="D185" i="46"/>
  <c r="H181" i="46"/>
  <c r="G181" i="46"/>
  <c r="F181" i="46"/>
  <c r="D181" i="46"/>
  <c r="H177" i="46"/>
  <c r="G177" i="46"/>
  <c r="F177" i="46"/>
  <c r="D177" i="46"/>
  <c r="H173" i="46"/>
  <c r="G173" i="46"/>
  <c r="F173" i="46"/>
  <c r="D173" i="46"/>
  <c r="H169" i="46"/>
  <c r="G169" i="46"/>
  <c r="F169" i="46"/>
  <c r="D169" i="46"/>
  <c r="H165" i="46"/>
  <c r="G165" i="46"/>
  <c r="F165" i="46"/>
  <c r="D165" i="46"/>
  <c r="H161" i="46"/>
  <c r="G161" i="46"/>
  <c r="F161" i="46"/>
  <c r="D161" i="46"/>
  <c r="H157" i="46"/>
  <c r="G157" i="46"/>
  <c r="F157" i="46"/>
  <c r="D157" i="46"/>
  <c r="H153" i="46"/>
  <c r="G153" i="46"/>
  <c r="F153" i="46"/>
  <c r="D153" i="46"/>
  <c r="H149" i="46"/>
  <c r="G149" i="46"/>
  <c r="F149" i="46"/>
  <c r="D149" i="46"/>
  <c r="H145" i="46"/>
  <c r="G145" i="46"/>
  <c r="F145" i="46"/>
  <c r="D145" i="46"/>
  <c r="H141" i="46"/>
  <c r="G141" i="46"/>
  <c r="F141" i="46"/>
  <c r="D141" i="46"/>
  <c r="H137" i="46"/>
  <c r="G137" i="46"/>
  <c r="F137" i="46"/>
  <c r="D137" i="46"/>
  <c r="H133" i="46"/>
  <c r="G133" i="46"/>
  <c r="F133" i="46"/>
  <c r="D133" i="46"/>
  <c r="H129" i="46"/>
  <c r="G129" i="46"/>
  <c r="F129" i="46"/>
  <c r="D129" i="46"/>
  <c r="H125" i="46"/>
  <c r="G125" i="46"/>
  <c r="F125" i="46"/>
  <c r="D125" i="46"/>
  <c r="H121" i="46"/>
  <c r="G121" i="46"/>
  <c r="F121" i="46"/>
  <c r="D121" i="46"/>
  <c r="H117" i="46"/>
  <c r="G117" i="46"/>
  <c r="F117" i="46"/>
  <c r="D117" i="46"/>
  <c r="H113" i="46"/>
  <c r="G113" i="46"/>
  <c r="F113" i="46"/>
  <c r="D113" i="46"/>
  <c r="H109" i="46"/>
  <c r="G109" i="46"/>
  <c r="F109" i="46"/>
  <c r="D109" i="46"/>
  <c r="H105" i="46"/>
  <c r="G105" i="46"/>
  <c r="F105" i="46"/>
  <c r="D105" i="46"/>
  <c r="H101" i="46"/>
  <c r="G101" i="46"/>
  <c r="F101" i="46"/>
  <c r="D101" i="46"/>
  <c r="H97" i="46"/>
  <c r="G97" i="46"/>
  <c r="F97" i="46"/>
  <c r="D97" i="46"/>
  <c r="H93" i="46"/>
  <c r="G93" i="46"/>
  <c r="F93" i="46"/>
  <c r="D93" i="46"/>
  <c r="H89" i="46"/>
  <c r="G89" i="46"/>
  <c r="F89" i="46"/>
  <c r="D89" i="46"/>
  <c r="H85" i="46"/>
  <c r="G85" i="46"/>
  <c r="F85" i="46"/>
  <c r="D85" i="46"/>
  <c r="H81" i="46"/>
  <c r="G81" i="46"/>
  <c r="F81" i="46"/>
  <c r="D81" i="46"/>
  <c r="H77" i="46"/>
  <c r="G77" i="46"/>
  <c r="F77" i="46"/>
  <c r="D77" i="46"/>
  <c r="H73" i="46"/>
  <c r="G73" i="46"/>
  <c r="F73" i="46"/>
  <c r="D73" i="46"/>
  <c r="H69" i="46"/>
  <c r="G69" i="46"/>
  <c r="F69" i="46"/>
  <c r="D69" i="46"/>
  <c r="H65" i="46"/>
  <c r="G65" i="46"/>
  <c r="F65" i="46"/>
  <c r="D65" i="46"/>
  <c r="H61" i="46"/>
  <c r="G61" i="46"/>
  <c r="F61" i="46"/>
  <c r="D61" i="46"/>
  <c r="H57" i="46"/>
  <c r="G57" i="46"/>
  <c r="F57" i="46"/>
  <c r="D57" i="46"/>
  <c r="H53" i="46"/>
  <c r="G53" i="46"/>
  <c r="F53" i="46"/>
  <c r="D53" i="46"/>
  <c r="H49" i="46"/>
  <c r="G49" i="46"/>
  <c r="F49" i="46"/>
  <c r="D49" i="46"/>
  <c r="H45" i="46"/>
  <c r="G45" i="46"/>
  <c r="F45" i="46"/>
  <c r="D45" i="46"/>
  <c r="H41" i="46"/>
  <c r="G41" i="46"/>
  <c r="F41" i="46"/>
  <c r="D41" i="46"/>
  <c r="H37" i="46"/>
  <c r="G37" i="46"/>
  <c r="F37" i="46"/>
  <c r="D37" i="46"/>
  <c r="H33" i="46"/>
  <c r="G33" i="46"/>
  <c r="F33" i="46"/>
  <c r="D33" i="46"/>
  <c r="H29" i="46"/>
  <c r="G29" i="46"/>
  <c r="F29" i="46"/>
  <c r="D29" i="46"/>
  <c r="H25" i="46"/>
  <c r="G25" i="46"/>
  <c r="F25" i="46"/>
  <c r="D25" i="46"/>
  <c r="H21" i="46"/>
  <c r="G21" i="46"/>
  <c r="F21" i="46"/>
  <c r="D21" i="46"/>
  <c r="H17" i="46"/>
  <c r="G17" i="46"/>
  <c r="F17" i="46"/>
  <c r="D17" i="46"/>
  <c r="B8" i="46"/>
  <c r="B5" i="46"/>
  <c r="B6" i="46" s="1"/>
  <c r="B9" i="46" s="1"/>
  <c r="B4" i="46"/>
  <c r="H209" i="45"/>
  <c r="G209" i="45"/>
  <c r="F209" i="45"/>
  <c r="D209" i="45"/>
  <c r="H205" i="45"/>
  <c r="G205" i="45"/>
  <c r="F205" i="45"/>
  <c r="D205" i="45"/>
  <c r="H201" i="45"/>
  <c r="G201" i="45"/>
  <c r="F201" i="45"/>
  <c r="D201" i="45"/>
  <c r="H197" i="45"/>
  <c r="G197" i="45"/>
  <c r="F197" i="45"/>
  <c r="D197" i="45"/>
  <c r="H193" i="45"/>
  <c r="G193" i="45"/>
  <c r="F193" i="45"/>
  <c r="D193" i="45"/>
  <c r="H189" i="45"/>
  <c r="G189" i="45"/>
  <c r="F189" i="45"/>
  <c r="D189" i="45"/>
  <c r="H185" i="45"/>
  <c r="G185" i="45"/>
  <c r="F185" i="45"/>
  <c r="D185" i="45"/>
  <c r="H181" i="45"/>
  <c r="G181" i="45"/>
  <c r="F181" i="45"/>
  <c r="D181" i="45"/>
  <c r="H177" i="45"/>
  <c r="G177" i="45"/>
  <c r="F177" i="45"/>
  <c r="D177" i="45"/>
  <c r="H173" i="45"/>
  <c r="G173" i="45"/>
  <c r="F173" i="45"/>
  <c r="D173" i="45"/>
  <c r="H169" i="45"/>
  <c r="G169" i="45"/>
  <c r="F169" i="45"/>
  <c r="D169" i="45"/>
  <c r="H165" i="45"/>
  <c r="G165" i="45"/>
  <c r="F165" i="45"/>
  <c r="D165" i="45"/>
  <c r="H161" i="45"/>
  <c r="G161" i="45"/>
  <c r="F161" i="45"/>
  <c r="D161" i="45"/>
  <c r="H157" i="45"/>
  <c r="G157" i="45"/>
  <c r="F157" i="45"/>
  <c r="D157" i="45"/>
  <c r="H153" i="45"/>
  <c r="G153" i="45"/>
  <c r="F153" i="45"/>
  <c r="D153" i="45"/>
  <c r="H149" i="45"/>
  <c r="G149" i="45"/>
  <c r="F149" i="45"/>
  <c r="D149" i="45"/>
  <c r="H145" i="45"/>
  <c r="G145" i="45"/>
  <c r="F145" i="45"/>
  <c r="D145" i="45"/>
  <c r="H141" i="45"/>
  <c r="G141" i="45"/>
  <c r="F141" i="45"/>
  <c r="D141" i="45"/>
  <c r="H137" i="45"/>
  <c r="G137" i="45"/>
  <c r="F137" i="45"/>
  <c r="D137" i="45"/>
  <c r="H133" i="45"/>
  <c r="G133" i="45"/>
  <c r="F133" i="45"/>
  <c r="D133" i="45"/>
  <c r="H129" i="45"/>
  <c r="G129" i="45"/>
  <c r="F129" i="45"/>
  <c r="D129" i="45"/>
  <c r="H125" i="45"/>
  <c r="G125" i="45"/>
  <c r="F125" i="45"/>
  <c r="D125" i="45"/>
  <c r="H121" i="45"/>
  <c r="G121" i="45"/>
  <c r="F121" i="45"/>
  <c r="D121" i="45"/>
  <c r="H117" i="45"/>
  <c r="G117" i="45"/>
  <c r="F117" i="45"/>
  <c r="D117" i="45"/>
  <c r="H113" i="45"/>
  <c r="G113" i="45"/>
  <c r="F113" i="45"/>
  <c r="D113" i="45"/>
  <c r="H109" i="45"/>
  <c r="G109" i="45"/>
  <c r="F109" i="45"/>
  <c r="D109" i="45"/>
  <c r="H105" i="45"/>
  <c r="G105" i="45"/>
  <c r="F105" i="45"/>
  <c r="D105" i="45"/>
  <c r="H101" i="45"/>
  <c r="G101" i="45"/>
  <c r="F101" i="45"/>
  <c r="D101" i="45"/>
  <c r="H97" i="45"/>
  <c r="G97" i="45"/>
  <c r="F97" i="45"/>
  <c r="D97" i="45"/>
  <c r="H93" i="45"/>
  <c r="G93" i="45"/>
  <c r="F93" i="45"/>
  <c r="D93" i="45"/>
  <c r="H89" i="45"/>
  <c r="G89" i="45"/>
  <c r="F89" i="45"/>
  <c r="D89" i="45"/>
  <c r="H85" i="45"/>
  <c r="G85" i="45"/>
  <c r="F85" i="45"/>
  <c r="D85" i="45"/>
  <c r="H81" i="45"/>
  <c r="G81" i="45"/>
  <c r="F81" i="45"/>
  <c r="D81" i="45"/>
  <c r="H77" i="45"/>
  <c r="G77" i="45"/>
  <c r="F77" i="45"/>
  <c r="D77" i="45"/>
  <c r="H73" i="45"/>
  <c r="G73" i="45"/>
  <c r="F73" i="45"/>
  <c r="D73" i="45"/>
  <c r="H69" i="45"/>
  <c r="G69" i="45"/>
  <c r="F69" i="45"/>
  <c r="D69" i="45"/>
  <c r="H65" i="45"/>
  <c r="G65" i="45"/>
  <c r="F65" i="45"/>
  <c r="D65" i="45"/>
  <c r="H61" i="45"/>
  <c r="G61" i="45"/>
  <c r="F61" i="45"/>
  <c r="D61" i="45"/>
  <c r="H57" i="45"/>
  <c r="G57" i="45"/>
  <c r="F57" i="45"/>
  <c r="D57" i="45"/>
  <c r="H53" i="45"/>
  <c r="G53" i="45"/>
  <c r="F53" i="45"/>
  <c r="D53" i="45"/>
  <c r="H49" i="45"/>
  <c r="G49" i="45"/>
  <c r="F49" i="45"/>
  <c r="D49" i="45"/>
  <c r="H45" i="45"/>
  <c r="G45" i="45"/>
  <c r="F45" i="45"/>
  <c r="D45" i="45"/>
  <c r="H41" i="45"/>
  <c r="G41" i="45"/>
  <c r="F41" i="45"/>
  <c r="D41" i="45"/>
  <c r="H37" i="45"/>
  <c r="G37" i="45"/>
  <c r="F37" i="45"/>
  <c r="D37" i="45"/>
  <c r="H33" i="45"/>
  <c r="G33" i="45"/>
  <c r="F33" i="45"/>
  <c r="D33" i="45"/>
  <c r="H29" i="45"/>
  <c r="G29" i="45"/>
  <c r="F29" i="45"/>
  <c r="D29" i="45"/>
  <c r="H25" i="45"/>
  <c r="G25" i="45"/>
  <c r="F25" i="45"/>
  <c r="D25" i="45"/>
  <c r="H21" i="45"/>
  <c r="G21" i="45"/>
  <c r="F21" i="45"/>
  <c r="D21" i="45"/>
  <c r="H17" i="45"/>
  <c r="G17" i="45"/>
  <c r="F17" i="45"/>
  <c r="D17" i="45"/>
  <c r="B8" i="45"/>
  <c r="B5" i="45"/>
  <c r="B6" i="45" s="1"/>
  <c r="B9" i="45" s="1"/>
  <c r="B4" i="45"/>
  <c r="B6" i="44"/>
  <c r="B5" i="44"/>
  <c r="B4" i="44"/>
  <c r="D21" i="44"/>
  <c r="D25" i="44"/>
  <c r="D29" i="44"/>
  <c r="D33" i="44"/>
  <c r="D37" i="44"/>
  <c r="D41" i="44"/>
  <c r="D45" i="44"/>
  <c r="D49" i="44"/>
  <c r="D53" i="44"/>
  <c r="D57" i="44"/>
  <c r="D61" i="44"/>
  <c r="D65" i="44"/>
  <c r="D69" i="44"/>
  <c r="D73" i="44"/>
  <c r="D77" i="44"/>
  <c r="D81" i="44"/>
  <c r="D85" i="44"/>
  <c r="D89" i="44"/>
  <c r="D93" i="44"/>
  <c r="D97" i="44"/>
  <c r="D101" i="44"/>
  <c r="D105" i="44"/>
  <c r="D109" i="44"/>
  <c r="D113" i="44"/>
  <c r="D117" i="44"/>
  <c r="D121" i="44"/>
  <c r="D125" i="44"/>
  <c r="D129" i="44"/>
  <c r="D133" i="44"/>
  <c r="D137" i="44"/>
  <c r="D141" i="44"/>
  <c r="D145" i="44"/>
  <c r="D149" i="44"/>
  <c r="D153" i="44"/>
  <c r="D157" i="44"/>
  <c r="D161" i="44"/>
  <c r="D165" i="44"/>
  <c r="D169" i="44"/>
  <c r="D173" i="44"/>
  <c r="D177" i="44"/>
  <c r="D181" i="44"/>
  <c r="D185" i="44"/>
  <c r="D189" i="44"/>
  <c r="D193" i="44"/>
  <c r="D197" i="44"/>
  <c r="D201" i="44"/>
  <c r="D205" i="44"/>
  <c r="D209" i="44"/>
  <c r="D17" i="44"/>
  <c r="H209" i="44"/>
  <c r="G209" i="44"/>
  <c r="F209" i="44"/>
  <c r="H205" i="44"/>
  <c r="G205" i="44"/>
  <c r="F205" i="44"/>
  <c r="H201" i="44"/>
  <c r="G201" i="44"/>
  <c r="F201" i="44"/>
  <c r="H197" i="44"/>
  <c r="G197" i="44"/>
  <c r="F197" i="44"/>
  <c r="H193" i="44"/>
  <c r="G193" i="44"/>
  <c r="F193" i="44"/>
  <c r="H189" i="44"/>
  <c r="G189" i="44"/>
  <c r="F189" i="44"/>
  <c r="H185" i="44"/>
  <c r="G185" i="44"/>
  <c r="F185" i="44"/>
  <c r="H181" i="44"/>
  <c r="G181" i="44"/>
  <c r="F181" i="44"/>
  <c r="H177" i="44"/>
  <c r="G177" i="44"/>
  <c r="F177" i="44"/>
  <c r="H173" i="44"/>
  <c r="G173" i="44"/>
  <c r="F173" i="44"/>
  <c r="H169" i="44"/>
  <c r="G169" i="44"/>
  <c r="F169" i="44"/>
  <c r="H165" i="44"/>
  <c r="G165" i="44"/>
  <c r="F165" i="44"/>
  <c r="H161" i="44"/>
  <c r="G161" i="44"/>
  <c r="F161" i="44"/>
  <c r="H157" i="44"/>
  <c r="G157" i="44"/>
  <c r="F157" i="44"/>
  <c r="H153" i="44"/>
  <c r="G153" i="44"/>
  <c r="F153" i="44"/>
  <c r="H149" i="44"/>
  <c r="G149" i="44"/>
  <c r="F149" i="44"/>
  <c r="H145" i="44"/>
  <c r="G145" i="44"/>
  <c r="F145" i="44"/>
  <c r="H141" i="44"/>
  <c r="G141" i="44"/>
  <c r="F141" i="44"/>
  <c r="H137" i="44"/>
  <c r="G137" i="44"/>
  <c r="F137" i="44"/>
  <c r="H133" i="44"/>
  <c r="G133" i="44"/>
  <c r="F133" i="44"/>
  <c r="H129" i="44"/>
  <c r="G129" i="44"/>
  <c r="F129" i="44"/>
  <c r="H125" i="44"/>
  <c r="G125" i="44"/>
  <c r="F125" i="44"/>
  <c r="H121" i="44"/>
  <c r="G121" i="44"/>
  <c r="F121" i="44"/>
  <c r="H117" i="44"/>
  <c r="G117" i="44"/>
  <c r="F117" i="44"/>
  <c r="H113" i="44"/>
  <c r="G113" i="44"/>
  <c r="F113" i="44"/>
  <c r="H109" i="44"/>
  <c r="G109" i="44"/>
  <c r="F109" i="44"/>
  <c r="H105" i="44"/>
  <c r="G105" i="44"/>
  <c r="F105" i="44"/>
  <c r="H101" i="44"/>
  <c r="G101" i="44"/>
  <c r="F101" i="44"/>
  <c r="H97" i="44"/>
  <c r="G97" i="44"/>
  <c r="F97" i="44"/>
  <c r="H93" i="44"/>
  <c r="G93" i="44"/>
  <c r="F93" i="44"/>
  <c r="H89" i="44"/>
  <c r="G89" i="44"/>
  <c r="F89" i="44"/>
  <c r="H85" i="44"/>
  <c r="G85" i="44"/>
  <c r="F85" i="44"/>
  <c r="H81" i="44"/>
  <c r="G81" i="44"/>
  <c r="F81" i="44"/>
  <c r="H77" i="44"/>
  <c r="G77" i="44"/>
  <c r="F77" i="44"/>
  <c r="H73" i="44"/>
  <c r="G73" i="44"/>
  <c r="F73" i="44"/>
  <c r="H69" i="44"/>
  <c r="G69" i="44"/>
  <c r="F69" i="44"/>
  <c r="H65" i="44"/>
  <c r="G65" i="44"/>
  <c r="F65" i="44"/>
  <c r="H61" i="44"/>
  <c r="G61" i="44"/>
  <c r="F61" i="44"/>
  <c r="H57" i="44"/>
  <c r="G57" i="44"/>
  <c r="F57" i="44"/>
  <c r="H53" i="44"/>
  <c r="G53" i="44"/>
  <c r="F53" i="44"/>
  <c r="H49" i="44"/>
  <c r="G49" i="44"/>
  <c r="F49" i="44"/>
  <c r="H45" i="44"/>
  <c r="G45" i="44"/>
  <c r="F45" i="44"/>
  <c r="H41" i="44"/>
  <c r="G41" i="44"/>
  <c r="F41" i="44"/>
  <c r="H37" i="44"/>
  <c r="G37" i="44"/>
  <c r="F37" i="44"/>
  <c r="H33" i="44"/>
  <c r="G33" i="44"/>
  <c r="F33" i="44"/>
  <c r="H29" i="44"/>
  <c r="G29" i="44"/>
  <c r="F29" i="44"/>
  <c r="H25" i="44"/>
  <c r="G25" i="44"/>
  <c r="F25" i="44"/>
  <c r="H21" i="44"/>
  <c r="G21" i="44"/>
  <c r="F21" i="44"/>
  <c r="H17" i="44"/>
  <c r="G17" i="44"/>
  <c r="F17" i="44"/>
  <c r="B8" i="44"/>
  <c r="C6" i="22"/>
  <c r="C5" i="22"/>
  <c r="C4" i="22"/>
  <c r="B11" i="22"/>
  <c r="B6" i="22"/>
  <c r="B5" i="22"/>
  <c r="B4" i="22"/>
  <c r="H21" i="22"/>
  <c r="H25" i="22"/>
  <c r="H29" i="22"/>
  <c r="H33" i="22"/>
  <c r="H37" i="22"/>
  <c r="H41" i="22"/>
  <c r="H45" i="22"/>
  <c r="H49" i="22"/>
  <c r="H53" i="22"/>
  <c r="H57" i="22"/>
  <c r="H61" i="22"/>
  <c r="H65" i="22"/>
  <c r="H69" i="22"/>
  <c r="H73" i="22"/>
  <c r="H77" i="22"/>
  <c r="H81" i="22"/>
  <c r="H85" i="22"/>
  <c r="H89" i="22"/>
  <c r="H93" i="22"/>
  <c r="H97" i="22"/>
  <c r="H101" i="22"/>
  <c r="H105" i="22"/>
  <c r="H109" i="22"/>
  <c r="H113" i="22"/>
  <c r="H117" i="22"/>
  <c r="H121" i="22"/>
  <c r="H125" i="22"/>
  <c r="H129" i="22"/>
  <c r="H133" i="22"/>
  <c r="H137" i="22"/>
  <c r="H141" i="22"/>
  <c r="H145" i="22"/>
  <c r="H149" i="22"/>
  <c r="H153" i="22"/>
  <c r="H157" i="22"/>
  <c r="H161" i="22"/>
  <c r="H165" i="22"/>
  <c r="H169" i="22"/>
  <c r="H173" i="22"/>
  <c r="H177" i="22"/>
  <c r="H181" i="22"/>
  <c r="H185" i="22"/>
  <c r="H189" i="22"/>
  <c r="H193" i="22"/>
  <c r="H197" i="22"/>
  <c r="H201" i="22"/>
  <c r="H205" i="22"/>
  <c r="H209" i="22"/>
  <c r="H17" i="22"/>
  <c r="G21" i="22"/>
  <c r="G25" i="22"/>
  <c r="G29" i="22"/>
  <c r="G33" i="22"/>
  <c r="G37" i="22"/>
  <c r="G41" i="22"/>
  <c r="G45" i="22"/>
  <c r="G49" i="22"/>
  <c r="G53" i="22"/>
  <c r="G57" i="22"/>
  <c r="G61" i="22"/>
  <c r="G65" i="22"/>
  <c r="G69" i="22"/>
  <c r="G73" i="22"/>
  <c r="G77" i="22"/>
  <c r="G81" i="22"/>
  <c r="G85" i="22"/>
  <c r="G89" i="22"/>
  <c r="G93" i="22"/>
  <c r="G97" i="22"/>
  <c r="G101" i="22"/>
  <c r="G105" i="22"/>
  <c r="G109" i="22"/>
  <c r="G113" i="22"/>
  <c r="G117" i="22"/>
  <c r="G121" i="22"/>
  <c r="G125" i="22"/>
  <c r="G129" i="22"/>
  <c r="G133" i="22"/>
  <c r="G137" i="22"/>
  <c r="G141" i="22"/>
  <c r="G145" i="22"/>
  <c r="G149" i="22"/>
  <c r="G153" i="22"/>
  <c r="G157" i="22"/>
  <c r="G161" i="22"/>
  <c r="G165" i="22"/>
  <c r="G169" i="22"/>
  <c r="G173" i="22"/>
  <c r="G177" i="22"/>
  <c r="G181" i="22"/>
  <c r="G185" i="22"/>
  <c r="G189" i="22"/>
  <c r="G193" i="22"/>
  <c r="G197" i="22"/>
  <c r="G201" i="22"/>
  <c r="G205" i="22"/>
  <c r="G209" i="22"/>
  <c r="G17" i="22"/>
  <c r="F21" i="22"/>
  <c r="F25" i="22"/>
  <c r="F29" i="22"/>
  <c r="F33" i="22"/>
  <c r="F37" i="22"/>
  <c r="F41" i="22"/>
  <c r="F45" i="22"/>
  <c r="F49" i="22"/>
  <c r="F53" i="22"/>
  <c r="F57" i="22"/>
  <c r="F61" i="22"/>
  <c r="F65" i="22"/>
  <c r="F69" i="22"/>
  <c r="F73" i="22"/>
  <c r="F77" i="22"/>
  <c r="F81" i="22"/>
  <c r="F85" i="22"/>
  <c r="F89" i="22"/>
  <c r="F93" i="22"/>
  <c r="F97" i="22"/>
  <c r="F101" i="22"/>
  <c r="F105" i="22"/>
  <c r="F109" i="22"/>
  <c r="F113" i="22"/>
  <c r="F117" i="22"/>
  <c r="F121" i="22"/>
  <c r="F125" i="22"/>
  <c r="F129" i="22"/>
  <c r="F133" i="22"/>
  <c r="F137" i="22"/>
  <c r="F141" i="22"/>
  <c r="F145" i="22"/>
  <c r="F149" i="22"/>
  <c r="F153" i="22"/>
  <c r="F157" i="22"/>
  <c r="F161" i="22"/>
  <c r="F165" i="22"/>
  <c r="F169" i="22"/>
  <c r="F173" i="22"/>
  <c r="F177" i="22"/>
  <c r="F181" i="22"/>
  <c r="F185" i="22"/>
  <c r="F189" i="22"/>
  <c r="F193" i="22"/>
  <c r="F197" i="22"/>
  <c r="F201" i="22"/>
  <c r="F205" i="22"/>
  <c r="F209" i="22"/>
  <c r="F17" i="22"/>
  <c r="E212" i="22"/>
  <c r="C4" i="47" l="1"/>
  <c r="C8" i="47" s="1"/>
  <c r="C5" i="47"/>
  <c r="C6" i="47" s="1"/>
  <c r="C9" i="47" s="1"/>
  <c r="B9" i="44"/>
  <c r="Q129" i="42"/>
  <c r="Q130" i="42"/>
  <c r="Q131" i="42"/>
  <c r="Q132" i="42"/>
  <c r="Q133" i="42"/>
  <c r="Q134" i="42"/>
  <c r="Q135" i="42"/>
  <c r="Q136" i="42"/>
  <c r="Q137" i="42"/>
  <c r="Q138" i="42"/>
  <c r="Q139" i="42"/>
  <c r="Q140" i="42"/>
  <c r="Q141" i="42"/>
  <c r="Q142" i="42"/>
  <c r="Q143" i="42"/>
  <c r="Q144" i="42"/>
  <c r="Q145" i="42"/>
  <c r="Q146" i="42"/>
  <c r="Q147" i="42"/>
  <c r="Q148" i="42"/>
  <c r="Q149" i="42"/>
  <c r="Q150" i="42"/>
  <c r="Q151" i="42"/>
  <c r="Q152" i="42"/>
  <c r="Q153" i="42"/>
  <c r="Q154" i="42"/>
  <c r="Q155" i="42"/>
  <c r="Q156" i="42"/>
  <c r="Q157" i="42"/>
  <c r="Q158" i="42"/>
  <c r="Q159" i="42"/>
  <c r="Q160" i="42"/>
  <c r="Q161" i="42"/>
  <c r="Q162" i="42"/>
  <c r="Q163" i="42"/>
  <c r="Q164" i="42"/>
  <c r="Q128" i="42"/>
  <c r="W128" i="42"/>
  <c r="X165" i="42"/>
  <c r="G45" i="42"/>
  <c r="M20" i="42"/>
  <c r="M19" i="42"/>
  <c r="K37" i="42" l="1"/>
  <c r="AC104" i="42"/>
  <c r="AC105" i="42"/>
  <c r="AC106" i="42"/>
  <c r="AC107" i="42"/>
  <c r="AC108" i="42"/>
  <c r="AC109" i="42"/>
  <c r="AC110" i="42"/>
  <c r="AC111" i="42"/>
  <c r="AC112" i="42"/>
  <c r="AC113" i="42"/>
  <c r="AC114" i="42"/>
  <c r="AC115" i="42"/>
  <c r="AC116" i="42"/>
  <c r="AC117" i="42"/>
  <c r="AC118" i="42"/>
  <c r="AC119" i="42"/>
  <c r="AC120" i="42"/>
  <c r="AC121" i="42"/>
  <c r="AC103" i="42"/>
  <c r="AD104" i="42"/>
  <c r="AD105" i="42"/>
  <c r="AD106" i="42"/>
  <c r="AD107" i="42"/>
  <c r="AD108" i="42"/>
  <c r="AD109" i="42"/>
  <c r="AD110" i="42"/>
  <c r="AD111" i="42"/>
  <c r="AD112" i="42"/>
  <c r="AD113" i="42"/>
  <c r="AD114" i="42"/>
  <c r="AD115" i="42"/>
  <c r="AD116" i="42"/>
  <c r="AD117" i="42"/>
  <c r="AD118" i="42"/>
  <c r="AD119" i="42"/>
  <c r="AD120" i="42"/>
  <c r="AD121" i="42"/>
  <c r="AD103" i="42"/>
  <c r="AF104" i="42"/>
  <c r="AF105" i="42"/>
  <c r="AF106" i="42"/>
  <c r="AF107" i="42"/>
  <c r="AF108" i="42"/>
  <c r="AF109" i="42"/>
  <c r="AF110" i="42"/>
  <c r="AF111" i="42"/>
  <c r="AF112" i="42"/>
  <c r="AF113" i="42"/>
  <c r="AF114" i="42"/>
  <c r="AF115" i="42"/>
  <c r="AF116" i="42"/>
  <c r="AF117" i="42"/>
  <c r="AF118" i="42"/>
  <c r="AF119" i="42"/>
  <c r="AF120" i="42"/>
  <c r="AF121" i="42"/>
  <c r="AF103" i="42"/>
  <c r="W129" i="42"/>
  <c r="W130" i="42"/>
  <c r="W131" i="42"/>
  <c r="W132" i="42"/>
  <c r="W133" i="42"/>
  <c r="W134" i="42"/>
  <c r="W135" i="42"/>
  <c r="W136" i="42"/>
  <c r="W137" i="42"/>
  <c r="W138" i="42"/>
  <c r="W139" i="42"/>
  <c r="W140" i="42"/>
  <c r="W141" i="42"/>
  <c r="W142" i="42"/>
  <c r="W143" i="42"/>
  <c r="W144" i="42"/>
  <c r="W145" i="42"/>
  <c r="W146" i="42"/>
  <c r="W147" i="42"/>
  <c r="W148" i="42"/>
  <c r="W149" i="42"/>
  <c r="W150" i="42"/>
  <c r="W151" i="42"/>
  <c r="W152" i="42"/>
  <c r="W153" i="42"/>
  <c r="W154" i="42"/>
  <c r="W155" i="42"/>
  <c r="W156" i="42"/>
  <c r="W157" i="42"/>
  <c r="W158" i="42"/>
  <c r="W159" i="42"/>
  <c r="W160" i="42"/>
  <c r="W161" i="42"/>
  <c r="W162" i="42"/>
  <c r="W163" i="42"/>
  <c r="W164" i="42"/>
  <c r="T69" i="42"/>
  <c r="T63" i="42"/>
  <c r="T57"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259" i="42"/>
  <c r="K260" i="42"/>
  <c r="K261" i="42"/>
  <c r="K262" i="42"/>
  <c r="K263" i="42"/>
  <c r="K264" i="42"/>
  <c r="K265" i="42"/>
  <c r="K266" i="42"/>
  <c r="K267" i="42"/>
  <c r="K268" i="42"/>
  <c r="K269" i="42"/>
  <c r="K270" i="42"/>
  <c r="K271" i="42"/>
  <c r="K272" i="42"/>
  <c r="K273" i="42"/>
  <c r="K274" i="42"/>
  <c r="K275" i="42"/>
  <c r="K276" i="42"/>
  <c r="K277" i="42"/>
  <c r="K278" i="42"/>
  <c r="K279" i="42"/>
  <c r="K280" i="42"/>
  <c r="K281" i="42"/>
  <c r="K282" i="42"/>
  <c r="K283" i="42"/>
  <c r="K284" i="42"/>
  <c r="K285" i="42"/>
  <c r="K286" i="42"/>
  <c r="K287" i="42"/>
  <c r="K288" i="42"/>
  <c r="K289" i="42"/>
  <c r="K290" i="42"/>
  <c r="K291" i="42"/>
  <c r="K292" i="42"/>
  <c r="K293" i="42"/>
  <c r="K294" i="42"/>
  <c r="K295" i="42"/>
  <c r="K296" i="42"/>
  <c r="K297" i="42"/>
  <c r="K298" i="42"/>
  <c r="K299" i="42"/>
  <c r="K300" i="42"/>
  <c r="K301" i="42"/>
  <c r="K302" i="42"/>
  <c r="K303" i="42"/>
  <c r="K304" i="42"/>
  <c r="K305" i="42"/>
  <c r="K306" i="42"/>
  <c r="K307" i="42"/>
  <c r="K308" i="42"/>
  <c r="K309" i="42"/>
  <c r="K310" i="42"/>
  <c r="K311" i="42"/>
  <c r="K312" i="42"/>
  <c r="K313" i="42"/>
  <c r="K314" i="42"/>
  <c r="K315" i="42"/>
  <c r="K316" i="42"/>
  <c r="K317" i="42"/>
  <c r="K318" i="42"/>
  <c r="K319" i="42"/>
  <c r="K320" i="42"/>
  <c r="K321" i="42"/>
  <c r="K322" i="42"/>
  <c r="K323" i="42"/>
  <c r="K324" i="42"/>
  <c r="K325" i="42"/>
  <c r="K326" i="42"/>
  <c r="K327" i="42"/>
  <c r="K328" i="42"/>
  <c r="K329" i="42"/>
  <c r="K330" i="42"/>
  <c r="K331" i="42"/>
  <c r="K332" i="42"/>
  <c r="K333" i="42"/>
  <c r="K334" i="42"/>
  <c r="K335" i="42"/>
  <c r="K336" i="42"/>
  <c r="K337" i="42"/>
  <c r="K338" i="42"/>
  <c r="K339" i="42"/>
  <c r="K340" i="42"/>
  <c r="K341" i="42"/>
  <c r="K342" i="42"/>
  <c r="K343" i="42"/>
  <c r="K344" i="42"/>
  <c r="K45" i="42"/>
  <c r="G32" i="42"/>
  <c r="V261" i="42"/>
  <c r="H32" i="42" s="1"/>
  <c r="T232" i="42"/>
  <c r="T231" i="42"/>
  <c r="T230" i="42"/>
  <c r="T229" i="42"/>
  <c r="T228" i="42"/>
  <c r="T227" i="42"/>
  <c r="T226" i="42"/>
  <c r="T225" i="42"/>
  <c r="T224" i="42"/>
  <c r="T223" i="42"/>
  <c r="T222" i="42"/>
  <c r="T221" i="42"/>
  <c r="T220" i="42"/>
  <c r="T219" i="42"/>
  <c r="N219" i="42"/>
  <c r="Q69" i="42"/>
  <c r="R69" i="42" s="1"/>
  <c r="N69" i="42"/>
  <c r="Q63" i="42"/>
  <c r="R63" i="42" s="1"/>
  <c r="N63" i="42"/>
  <c r="Q57" i="42"/>
  <c r="R57" i="42" s="1"/>
  <c r="N57" i="42"/>
  <c r="H8" i="3" l="1"/>
  <c r="W165" i="42"/>
  <c r="S172" i="42"/>
  <c r="S173" i="42"/>
  <c r="S174" i="42"/>
  <c r="S175" i="42"/>
  <c r="S176" i="42"/>
  <c r="S177" i="42"/>
  <c r="S178" i="42"/>
  <c r="S179" i="42"/>
  <c r="S180" i="42"/>
  <c r="S181" i="42"/>
  <c r="S182" i="42"/>
  <c r="S183" i="42"/>
  <c r="S184" i="42"/>
  <c r="S171" i="42"/>
  <c r="T51" i="42"/>
  <c r="R51" i="42"/>
  <c r="A45" i="42" l="1"/>
  <c r="V96" i="42" l="1"/>
  <c r="G344" i="42" l="1"/>
  <c r="I344" i="42" s="1"/>
  <c r="L344" i="42" s="1"/>
  <c r="A344" i="42"/>
  <c r="G343" i="42"/>
  <c r="I343" i="42" s="1"/>
  <c r="L343" i="42" s="1"/>
  <c r="A343" i="42"/>
  <c r="G342" i="42"/>
  <c r="I342" i="42" s="1"/>
  <c r="L342" i="42" s="1"/>
  <c r="A342" i="42"/>
  <c r="G341" i="42"/>
  <c r="I341" i="42" s="1"/>
  <c r="L341" i="42" s="1"/>
  <c r="A341" i="42"/>
  <c r="G340" i="42"/>
  <c r="I340" i="42" s="1"/>
  <c r="L340" i="42" s="1"/>
  <c r="A340" i="42"/>
  <c r="G339" i="42"/>
  <c r="I339" i="42" s="1"/>
  <c r="L339" i="42" s="1"/>
  <c r="A339" i="42"/>
  <c r="G338" i="42"/>
  <c r="I338" i="42" s="1"/>
  <c r="L338" i="42" s="1"/>
  <c r="A338" i="42"/>
  <c r="G337" i="42"/>
  <c r="I337" i="42" s="1"/>
  <c r="L337" i="42" s="1"/>
  <c r="A337" i="42"/>
  <c r="G336" i="42"/>
  <c r="I336" i="42" s="1"/>
  <c r="L336" i="42" s="1"/>
  <c r="A336" i="42"/>
  <c r="G335" i="42"/>
  <c r="I335" i="42" s="1"/>
  <c r="L335" i="42" s="1"/>
  <c r="A335" i="42"/>
  <c r="G334" i="42"/>
  <c r="I334" i="42" s="1"/>
  <c r="L334" i="42" s="1"/>
  <c r="A334" i="42"/>
  <c r="G333" i="42"/>
  <c r="I333" i="42" s="1"/>
  <c r="L333" i="42" s="1"/>
  <c r="A333" i="42"/>
  <c r="G332" i="42"/>
  <c r="I332" i="42" s="1"/>
  <c r="L332" i="42" s="1"/>
  <c r="A332" i="42"/>
  <c r="G331" i="42"/>
  <c r="I331" i="42" s="1"/>
  <c r="L331" i="42" s="1"/>
  <c r="A331" i="42"/>
  <c r="G330" i="42"/>
  <c r="I330" i="42" s="1"/>
  <c r="L330" i="42" s="1"/>
  <c r="A330" i="42"/>
  <c r="G329" i="42"/>
  <c r="I329" i="42" s="1"/>
  <c r="L329" i="42" s="1"/>
  <c r="A329" i="42"/>
  <c r="G328" i="42"/>
  <c r="I328" i="42" s="1"/>
  <c r="L328" i="42" s="1"/>
  <c r="A328" i="42"/>
  <c r="G327" i="42"/>
  <c r="I327" i="42" s="1"/>
  <c r="L327" i="42" s="1"/>
  <c r="A327" i="42"/>
  <c r="G326" i="42"/>
  <c r="I326" i="42" s="1"/>
  <c r="L326" i="42" s="1"/>
  <c r="A326" i="42"/>
  <c r="G325" i="42"/>
  <c r="I325" i="42" s="1"/>
  <c r="L325" i="42" s="1"/>
  <c r="A325" i="42"/>
  <c r="G324" i="42"/>
  <c r="I324" i="42" s="1"/>
  <c r="L324" i="42" s="1"/>
  <c r="A324" i="42"/>
  <c r="G323" i="42"/>
  <c r="I323" i="42" s="1"/>
  <c r="L323" i="42" s="1"/>
  <c r="A323" i="42"/>
  <c r="G322" i="42"/>
  <c r="I322" i="42" s="1"/>
  <c r="L322" i="42" s="1"/>
  <c r="A322" i="42"/>
  <c r="G321" i="42"/>
  <c r="I321" i="42" s="1"/>
  <c r="L321" i="42" s="1"/>
  <c r="A321" i="42"/>
  <c r="G320" i="42"/>
  <c r="I320" i="42" s="1"/>
  <c r="L320" i="42" s="1"/>
  <c r="A320" i="42"/>
  <c r="G319" i="42"/>
  <c r="I319" i="42" s="1"/>
  <c r="L319" i="42" s="1"/>
  <c r="A319" i="42"/>
  <c r="G318" i="42"/>
  <c r="I318" i="42" s="1"/>
  <c r="L318" i="42" s="1"/>
  <c r="A318" i="42"/>
  <c r="G317" i="42"/>
  <c r="I317" i="42" s="1"/>
  <c r="L317" i="42" s="1"/>
  <c r="A317" i="42"/>
  <c r="G316" i="42"/>
  <c r="I316" i="42" s="1"/>
  <c r="L316" i="42" s="1"/>
  <c r="A316" i="42"/>
  <c r="G315" i="42"/>
  <c r="I315" i="42" s="1"/>
  <c r="L315" i="42" s="1"/>
  <c r="A315" i="42"/>
  <c r="G314" i="42"/>
  <c r="I314" i="42" s="1"/>
  <c r="L314" i="42" s="1"/>
  <c r="A314" i="42"/>
  <c r="G313" i="42"/>
  <c r="I313" i="42" s="1"/>
  <c r="L313" i="42" s="1"/>
  <c r="A313" i="42"/>
  <c r="G312" i="42"/>
  <c r="I312" i="42" s="1"/>
  <c r="L312" i="42" s="1"/>
  <c r="A312" i="42"/>
  <c r="G311" i="42"/>
  <c r="I311" i="42" s="1"/>
  <c r="L311" i="42" s="1"/>
  <c r="A311" i="42"/>
  <c r="G310" i="42"/>
  <c r="I310" i="42" s="1"/>
  <c r="L310" i="42" s="1"/>
  <c r="A310" i="42"/>
  <c r="G309" i="42"/>
  <c r="I309" i="42" s="1"/>
  <c r="L309" i="42" s="1"/>
  <c r="A309" i="42"/>
  <c r="G308" i="42"/>
  <c r="I308" i="42" s="1"/>
  <c r="L308" i="42" s="1"/>
  <c r="A308" i="42"/>
  <c r="G307" i="42"/>
  <c r="I307" i="42" s="1"/>
  <c r="L307" i="42" s="1"/>
  <c r="A307" i="42"/>
  <c r="G306" i="42"/>
  <c r="I306" i="42" s="1"/>
  <c r="L306" i="42" s="1"/>
  <c r="A306" i="42"/>
  <c r="G305" i="42"/>
  <c r="I305" i="42" s="1"/>
  <c r="L305" i="42" s="1"/>
  <c r="A305" i="42"/>
  <c r="G304" i="42"/>
  <c r="I304" i="42" s="1"/>
  <c r="L304" i="42" s="1"/>
  <c r="A304" i="42"/>
  <c r="G303" i="42"/>
  <c r="I303" i="42" s="1"/>
  <c r="L303" i="42" s="1"/>
  <c r="A303" i="42"/>
  <c r="G302" i="42"/>
  <c r="I302" i="42" s="1"/>
  <c r="L302" i="42" s="1"/>
  <c r="A302" i="42"/>
  <c r="G301" i="42"/>
  <c r="I301" i="42" s="1"/>
  <c r="L301" i="42" s="1"/>
  <c r="A301" i="42"/>
  <c r="G300" i="42"/>
  <c r="I300" i="42" s="1"/>
  <c r="L300" i="42" s="1"/>
  <c r="A300" i="42"/>
  <c r="G299" i="42"/>
  <c r="I299" i="42" s="1"/>
  <c r="L299" i="42" s="1"/>
  <c r="A299" i="42"/>
  <c r="G298" i="42"/>
  <c r="I298" i="42" s="1"/>
  <c r="L298" i="42" s="1"/>
  <c r="A298" i="42"/>
  <c r="G297" i="42"/>
  <c r="I297" i="42" s="1"/>
  <c r="L297" i="42" s="1"/>
  <c r="A297" i="42"/>
  <c r="G296" i="42"/>
  <c r="I296" i="42" s="1"/>
  <c r="L296" i="42" s="1"/>
  <c r="A296" i="42"/>
  <c r="G295" i="42"/>
  <c r="I295" i="42" s="1"/>
  <c r="L295" i="42" s="1"/>
  <c r="A295" i="42"/>
  <c r="G294" i="42"/>
  <c r="I294" i="42" s="1"/>
  <c r="L294" i="42" s="1"/>
  <c r="A294" i="42"/>
  <c r="G293" i="42"/>
  <c r="I293" i="42" s="1"/>
  <c r="L293" i="42" s="1"/>
  <c r="A293" i="42"/>
  <c r="G292" i="42"/>
  <c r="I292" i="42" s="1"/>
  <c r="L292" i="42" s="1"/>
  <c r="A292" i="42"/>
  <c r="G291" i="42"/>
  <c r="I291" i="42" s="1"/>
  <c r="L291" i="42" s="1"/>
  <c r="A291" i="42"/>
  <c r="G290" i="42"/>
  <c r="I290" i="42" s="1"/>
  <c r="L290" i="42" s="1"/>
  <c r="A290" i="42"/>
  <c r="G289" i="42"/>
  <c r="I289" i="42" s="1"/>
  <c r="L289" i="42" s="1"/>
  <c r="A289" i="42"/>
  <c r="G288" i="42"/>
  <c r="I288" i="42" s="1"/>
  <c r="L288" i="42" s="1"/>
  <c r="A288" i="42"/>
  <c r="G287" i="42"/>
  <c r="I287" i="42" s="1"/>
  <c r="L287" i="42" s="1"/>
  <c r="A287" i="42"/>
  <c r="G286" i="42"/>
  <c r="I286" i="42" s="1"/>
  <c r="L286" i="42" s="1"/>
  <c r="A286" i="42"/>
  <c r="G285" i="42"/>
  <c r="I285" i="42" s="1"/>
  <c r="L285" i="42" s="1"/>
  <c r="A285" i="42"/>
  <c r="G284" i="42"/>
  <c r="I284" i="42" s="1"/>
  <c r="L284" i="42" s="1"/>
  <c r="A284" i="42"/>
  <c r="G283" i="42"/>
  <c r="I283" i="42" s="1"/>
  <c r="L283" i="42" s="1"/>
  <c r="A283" i="42"/>
  <c r="G282" i="42"/>
  <c r="I282" i="42" s="1"/>
  <c r="L282" i="42" s="1"/>
  <c r="A282" i="42"/>
  <c r="G281" i="42"/>
  <c r="I281" i="42" s="1"/>
  <c r="L281" i="42" s="1"/>
  <c r="A281" i="42"/>
  <c r="G280" i="42"/>
  <c r="I280" i="42" s="1"/>
  <c r="L280" i="42" s="1"/>
  <c r="A280" i="42"/>
  <c r="G279" i="42"/>
  <c r="I279" i="42" s="1"/>
  <c r="L279" i="42" s="1"/>
  <c r="A279" i="42"/>
  <c r="G278" i="42"/>
  <c r="I278" i="42" s="1"/>
  <c r="L278" i="42" s="1"/>
  <c r="A278" i="42"/>
  <c r="G277" i="42"/>
  <c r="I277" i="42" s="1"/>
  <c r="L277" i="42" s="1"/>
  <c r="A277" i="42"/>
  <c r="G276" i="42"/>
  <c r="I276" i="42" s="1"/>
  <c r="L276" i="42" s="1"/>
  <c r="A276" i="42"/>
  <c r="G275" i="42"/>
  <c r="I275" i="42" s="1"/>
  <c r="L275" i="42" s="1"/>
  <c r="A275" i="42"/>
  <c r="G274" i="42"/>
  <c r="I274" i="42" s="1"/>
  <c r="L274" i="42" s="1"/>
  <c r="A274" i="42"/>
  <c r="G273" i="42"/>
  <c r="I273" i="42" s="1"/>
  <c r="L273" i="42" s="1"/>
  <c r="A273" i="42"/>
  <c r="G272" i="42"/>
  <c r="I272" i="42" s="1"/>
  <c r="L272" i="42" s="1"/>
  <c r="A272" i="42"/>
  <c r="G271" i="42"/>
  <c r="I271" i="42" s="1"/>
  <c r="L271" i="42" s="1"/>
  <c r="A271" i="42"/>
  <c r="G270" i="42"/>
  <c r="I270" i="42" s="1"/>
  <c r="L270" i="42" s="1"/>
  <c r="A270" i="42"/>
  <c r="G269" i="42"/>
  <c r="I269" i="42" s="1"/>
  <c r="L269" i="42" s="1"/>
  <c r="A269" i="42"/>
  <c r="G268" i="42"/>
  <c r="I268" i="42" s="1"/>
  <c r="L268" i="42" s="1"/>
  <c r="A268" i="42"/>
  <c r="G267" i="42"/>
  <c r="I267" i="42" s="1"/>
  <c r="L267" i="42" s="1"/>
  <c r="A267" i="42"/>
  <c r="G266" i="42"/>
  <c r="I266" i="42" s="1"/>
  <c r="L266" i="42" s="1"/>
  <c r="A266" i="42"/>
  <c r="G265" i="42"/>
  <c r="I265" i="42" s="1"/>
  <c r="L265" i="42" s="1"/>
  <c r="A265" i="42"/>
  <c r="G264" i="42"/>
  <c r="I264" i="42" s="1"/>
  <c r="L264" i="42" s="1"/>
  <c r="A264" i="42"/>
  <c r="G263" i="42"/>
  <c r="I263" i="42" s="1"/>
  <c r="L263" i="42" s="1"/>
  <c r="A263" i="42"/>
  <c r="G262" i="42"/>
  <c r="I262" i="42" s="1"/>
  <c r="L262" i="42" s="1"/>
  <c r="A262" i="42"/>
  <c r="G261" i="42"/>
  <c r="I261" i="42" s="1"/>
  <c r="L261" i="42" s="1"/>
  <c r="A261" i="42"/>
  <c r="G260" i="42"/>
  <c r="I260" i="42" s="1"/>
  <c r="L260" i="42" s="1"/>
  <c r="A260" i="42"/>
  <c r="G259" i="42"/>
  <c r="I259" i="42" s="1"/>
  <c r="L259" i="42" s="1"/>
  <c r="A259" i="42"/>
  <c r="G258" i="42"/>
  <c r="I258" i="42" s="1"/>
  <c r="L258" i="42" s="1"/>
  <c r="A258" i="42"/>
  <c r="G257" i="42"/>
  <c r="I257" i="42" s="1"/>
  <c r="L257" i="42" s="1"/>
  <c r="A257" i="42"/>
  <c r="G256" i="42"/>
  <c r="I256" i="42" s="1"/>
  <c r="L256" i="42" s="1"/>
  <c r="A256" i="42"/>
  <c r="G255" i="42"/>
  <c r="I255" i="42" s="1"/>
  <c r="L255" i="42" s="1"/>
  <c r="A255" i="42"/>
  <c r="G254" i="42"/>
  <c r="I254" i="42" s="1"/>
  <c r="L254" i="42" s="1"/>
  <c r="A254" i="42"/>
  <c r="G253" i="42"/>
  <c r="I253" i="42" s="1"/>
  <c r="L253" i="42" s="1"/>
  <c r="A253" i="42"/>
  <c r="G252" i="42"/>
  <c r="I252" i="42" s="1"/>
  <c r="L252" i="42" s="1"/>
  <c r="A252" i="42"/>
  <c r="G251" i="42"/>
  <c r="I251" i="42" s="1"/>
  <c r="L251" i="42" s="1"/>
  <c r="A251" i="42"/>
  <c r="G250" i="42"/>
  <c r="I250" i="42" s="1"/>
  <c r="L250" i="42" s="1"/>
  <c r="A250" i="42"/>
  <c r="G249" i="42"/>
  <c r="I249" i="42" s="1"/>
  <c r="L249" i="42" s="1"/>
  <c r="A249" i="42"/>
  <c r="G248" i="42"/>
  <c r="I248" i="42" s="1"/>
  <c r="L248" i="42" s="1"/>
  <c r="A248" i="42"/>
  <c r="G247" i="42"/>
  <c r="I247" i="42" s="1"/>
  <c r="L247" i="42" s="1"/>
  <c r="A247" i="42"/>
  <c r="G246" i="42"/>
  <c r="I246" i="42" s="1"/>
  <c r="L246" i="42" s="1"/>
  <c r="A246" i="42"/>
  <c r="G245" i="42"/>
  <c r="I245" i="42" s="1"/>
  <c r="L245" i="42" s="1"/>
  <c r="A245" i="42"/>
  <c r="G244" i="42"/>
  <c r="I244" i="42" s="1"/>
  <c r="L244" i="42" s="1"/>
  <c r="A244" i="42"/>
  <c r="G243" i="42"/>
  <c r="I243" i="42" s="1"/>
  <c r="L243" i="42" s="1"/>
  <c r="A243" i="42"/>
  <c r="G242" i="42"/>
  <c r="I242" i="42" s="1"/>
  <c r="L242" i="42" s="1"/>
  <c r="A242" i="42"/>
  <c r="G241" i="42"/>
  <c r="I241" i="42" s="1"/>
  <c r="L241" i="42" s="1"/>
  <c r="A241" i="42"/>
  <c r="G240" i="42"/>
  <c r="I240" i="42" s="1"/>
  <c r="L240" i="42" s="1"/>
  <c r="A240" i="42"/>
  <c r="G239" i="42"/>
  <c r="I239" i="42" s="1"/>
  <c r="L239" i="42" s="1"/>
  <c r="A239" i="42"/>
  <c r="G238" i="42"/>
  <c r="I238" i="42" s="1"/>
  <c r="L238" i="42" s="1"/>
  <c r="A238" i="42"/>
  <c r="G237" i="42"/>
  <c r="I237" i="42" s="1"/>
  <c r="L237" i="42" s="1"/>
  <c r="A237" i="42"/>
  <c r="G236" i="42"/>
  <c r="I236" i="42" s="1"/>
  <c r="L236" i="42" s="1"/>
  <c r="A236" i="42"/>
  <c r="G235" i="42"/>
  <c r="I235" i="42" s="1"/>
  <c r="L235" i="42" s="1"/>
  <c r="A235" i="42"/>
  <c r="G234" i="42"/>
  <c r="I234" i="42" s="1"/>
  <c r="L234" i="42" s="1"/>
  <c r="A234" i="42"/>
  <c r="G233" i="42"/>
  <c r="I233" i="42" s="1"/>
  <c r="L233" i="42" s="1"/>
  <c r="A233" i="42"/>
  <c r="G232" i="42"/>
  <c r="I232" i="42" s="1"/>
  <c r="L232" i="42" s="1"/>
  <c r="A232" i="42"/>
  <c r="G231" i="42"/>
  <c r="I231" i="42" s="1"/>
  <c r="L231" i="42" s="1"/>
  <c r="A231" i="42"/>
  <c r="G230" i="42"/>
  <c r="I230" i="42" s="1"/>
  <c r="L230" i="42" s="1"/>
  <c r="A230" i="42"/>
  <c r="G229" i="42"/>
  <c r="I229" i="42" s="1"/>
  <c r="L229" i="42" s="1"/>
  <c r="A229" i="42"/>
  <c r="G228" i="42"/>
  <c r="I228" i="42" s="1"/>
  <c r="L228" i="42" s="1"/>
  <c r="A228" i="42"/>
  <c r="G227" i="42"/>
  <c r="I227" i="42" s="1"/>
  <c r="L227" i="42" s="1"/>
  <c r="A227" i="42"/>
  <c r="G226" i="42"/>
  <c r="I226" i="42" s="1"/>
  <c r="L226" i="42" s="1"/>
  <c r="A226" i="42"/>
  <c r="G225" i="42"/>
  <c r="I225" i="42" s="1"/>
  <c r="L225" i="42" s="1"/>
  <c r="A225" i="42"/>
  <c r="G224" i="42"/>
  <c r="I224" i="42" s="1"/>
  <c r="L224" i="42" s="1"/>
  <c r="A224" i="42"/>
  <c r="G223" i="42"/>
  <c r="I223" i="42" s="1"/>
  <c r="L223" i="42" s="1"/>
  <c r="A223" i="42"/>
  <c r="G222" i="42"/>
  <c r="I222" i="42" s="1"/>
  <c r="L222" i="42" s="1"/>
  <c r="A222" i="42"/>
  <c r="G221" i="42"/>
  <c r="I221" i="42" s="1"/>
  <c r="L221" i="42" s="1"/>
  <c r="A221" i="42"/>
  <c r="G220" i="42"/>
  <c r="I220" i="42" s="1"/>
  <c r="L220" i="42" s="1"/>
  <c r="A220" i="42"/>
  <c r="G219" i="42"/>
  <c r="I219" i="42" s="1"/>
  <c r="L219" i="42" s="1"/>
  <c r="A219" i="42"/>
  <c r="G218" i="42"/>
  <c r="I218" i="42" s="1"/>
  <c r="L218" i="42" s="1"/>
  <c r="A218" i="42"/>
  <c r="G217" i="42"/>
  <c r="I217" i="42" s="1"/>
  <c r="L217" i="42" s="1"/>
  <c r="A217" i="42"/>
  <c r="G216" i="42"/>
  <c r="I216" i="42" s="1"/>
  <c r="L216" i="42" s="1"/>
  <c r="A216" i="42"/>
  <c r="G215" i="42"/>
  <c r="I215" i="42" s="1"/>
  <c r="L215" i="42" s="1"/>
  <c r="A215" i="42"/>
  <c r="G214" i="42"/>
  <c r="I214" i="42" s="1"/>
  <c r="L214" i="42" s="1"/>
  <c r="A214" i="42"/>
  <c r="G213" i="42"/>
  <c r="I213" i="42" s="1"/>
  <c r="L213" i="42" s="1"/>
  <c r="A213" i="42"/>
  <c r="G212" i="42"/>
  <c r="I212" i="42" s="1"/>
  <c r="L212" i="42" s="1"/>
  <c r="A212" i="42"/>
  <c r="G211" i="42"/>
  <c r="I211" i="42" s="1"/>
  <c r="L211" i="42" s="1"/>
  <c r="A211" i="42"/>
  <c r="G210" i="42"/>
  <c r="I210" i="42" s="1"/>
  <c r="L210" i="42" s="1"/>
  <c r="A210" i="42"/>
  <c r="G209" i="42"/>
  <c r="I209" i="42" s="1"/>
  <c r="L209" i="42" s="1"/>
  <c r="A209" i="42"/>
  <c r="G208" i="42"/>
  <c r="I208" i="42" s="1"/>
  <c r="L208" i="42" s="1"/>
  <c r="A208" i="42"/>
  <c r="G207" i="42"/>
  <c r="I207" i="42" s="1"/>
  <c r="L207" i="42" s="1"/>
  <c r="A207" i="42"/>
  <c r="G206" i="42"/>
  <c r="I206" i="42" s="1"/>
  <c r="L206" i="42" s="1"/>
  <c r="A206" i="42"/>
  <c r="G205" i="42"/>
  <c r="I205" i="42" s="1"/>
  <c r="L205" i="42" s="1"/>
  <c r="A205" i="42"/>
  <c r="G204" i="42"/>
  <c r="I204" i="42" s="1"/>
  <c r="L204" i="42" s="1"/>
  <c r="A204" i="42"/>
  <c r="G203" i="42"/>
  <c r="I203" i="42" s="1"/>
  <c r="L203" i="42" s="1"/>
  <c r="A203" i="42"/>
  <c r="G202" i="42"/>
  <c r="I202" i="42" s="1"/>
  <c r="L202" i="42" s="1"/>
  <c r="A202" i="42"/>
  <c r="G201" i="42"/>
  <c r="I201" i="42" s="1"/>
  <c r="L201" i="42" s="1"/>
  <c r="A201" i="42"/>
  <c r="G200" i="42"/>
  <c r="I200" i="42" s="1"/>
  <c r="L200" i="42" s="1"/>
  <c r="A200" i="42"/>
  <c r="G199" i="42"/>
  <c r="I199" i="42" s="1"/>
  <c r="L199" i="42" s="1"/>
  <c r="A199" i="42"/>
  <c r="G198" i="42"/>
  <c r="I198" i="42" s="1"/>
  <c r="L198" i="42" s="1"/>
  <c r="A198" i="42"/>
  <c r="G197" i="42"/>
  <c r="I197" i="42" s="1"/>
  <c r="L197" i="42" s="1"/>
  <c r="A197" i="42"/>
  <c r="G196" i="42"/>
  <c r="I196" i="42" s="1"/>
  <c r="L196" i="42" s="1"/>
  <c r="A196" i="42"/>
  <c r="G195" i="42"/>
  <c r="I195" i="42" s="1"/>
  <c r="L195" i="42" s="1"/>
  <c r="A195" i="42"/>
  <c r="G194" i="42"/>
  <c r="I194" i="42" s="1"/>
  <c r="L194" i="42" s="1"/>
  <c r="A194" i="42"/>
  <c r="G193" i="42"/>
  <c r="I193" i="42" s="1"/>
  <c r="L193" i="42" s="1"/>
  <c r="A193" i="42"/>
  <c r="G192" i="42"/>
  <c r="I192" i="42" s="1"/>
  <c r="L192" i="42" s="1"/>
  <c r="A192" i="42"/>
  <c r="G191" i="42"/>
  <c r="I191" i="42" s="1"/>
  <c r="L191" i="42" s="1"/>
  <c r="A191" i="42"/>
  <c r="G190" i="42"/>
  <c r="I190" i="42" s="1"/>
  <c r="L190" i="42" s="1"/>
  <c r="A190" i="42"/>
  <c r="G189" i="42"/>
  <c r="I189" i="42" s="1"/>
  <c r="L189" i="42" s="1"/>
  <c r="A189" i="42"/>
  <c r="G188" i="42"/>
  <c r="I188" i="42" s="1"/>
  <c r="L188" i="42" s="1"/>
  <c r="A188" i="42"/>
  <c r="G187" i="42"/>
  <c r="I187" i="42" s="1"/>
  <c r="L187" i="42" s="1"/>
  <c r="A187" i="42"/>
  <c r="G186" i="42"/>
  <c r="I186" i="42" s="1"/>
  <c r="L186" i="42" s="1"/>
  <c r="A186" i="42"/>
  <c r="G185" i="42"/>
  <c r="I185" i="42" s="1"/>
  <c r="L185" i="42" s="1"/>
  <c r="A185" i="42"/>
  <c r="G184" i="42"/>
  <c r="I184" i="42" s="1"/>
  <c r="L184" i="42" s="1"/>
  <c r="A184" i="42"/>
  <c r="G183" i="42"/>
  <c r="I183" i="42" s="1"/>
  <c r="L183" i="42" s="1"/>
  <c r="A183" i="42"/>
  <c r="G182" i="42"/>
  <c r="I182" i="42" s="1"/>
  <c r="L182" i="42" s="1"/>
  <c r="A182" i="42"/>
  <c r="G181" i="42"/>
  <c r="I181" i="42" s="1"/>
  <c r="L181" i="42" s="1"/>
  <c r="A181" i="42"/>
  <c r="G180" i="42"/>
  <c r="I180" i="42" s="1"/>
  <c r="L180" i="42" s="1"/>
  <c r="A180" i="42"/>
  <c r="G179" i="42"/>
  <c r="I179" i="42" s="1"/>
  <c r="L179" i="42" s="1"/>
  <c r="A179" i="42"/>
  <c r="G178" i="42"/>
  <c r="I178" i="42" s="1"/>
  <c r="L178" i="42" s="1"/>
  <c r="A178" i="42"/>
  <c r="G177" i="42"/>
  <c r="I177" i="42" s="1"/>
  <c r="L177" i="42" s="1"/>
  <c r="A177" i="42"/>
  <c r="G176" i="42"/>
  <c r="I176" i="42" s="1"/>
  <c r="L176" i="42" s="1"/>
  <c r="A176" i="42"/>
  <c r="G175" i="42"/>
  <c r="I175" i="42" s="1"/>
  <c r="L175" i="42" s="1"/>
  <c r="A175" i="42"/>
  <c r="G174" i="42"/>
  <c r="I174" i="42" s="1"/>
  <c r="L174" i="42" s="1"/>
  <c r="A174" i="42"/>
  <c r="G173" i="42"/>
  <c r="I173" i="42" s="1"/>
  <c r="L173" i="42" s="1"/>
  <c r="A173" i="42"/>
  <c r="G172" i="42"/>
  <c r="I172" i="42" s="1"/>
  <c r="L172" i="42" s="1"/>
  <c r="A172" i="42"/>
  <c r="G171" i="42"/>
  <c r="I171" i="42" s="1"/>
  <c r="L171" i="42" s="1"/>
  <c r="A171" i="42"/>
  <c r="G170" i="42"/>
  <c r="I170" i="42" s="1"/>
  <c r="L170" i="42" s="1"/>
  <c r="A170" i="42"/>
  <c r="G169" i="42"/>
  <c r="I169" i="42" s="1"/>
  <c r="L169" i="42" s="1"/>
  <c r="A169" i="42"/>
  <c r="G168" i="42"/>
  <c r="I168" i="42" s="1"/>
  <c r="L168" i="42" s="1"/>
  <c r="A168" i="42"/>
  <c r="G167" i="42"/>
  <c r="I167" i="42" s="1"/>
  <c r="L167" i="42" s="1"/>
  <c r="A167" i="42"/>
  <c r="G166" i="42"/>
  <c r="I166" i="42" s="1"/>
  <c r="L166" i="42" s="1"/>
  <c r="A166" i="42"/>
  <c r="G165" i="42"/>
  <c r="I165" i="42" s="1"/>
  <c r="L165" i="42" s="1"/>
  <c r="A165" i="42"/>
  <c r="S164" i="42"/>
  <c r="V164" i="42" s="1"/>
  <c r="N164" i="42"/>
  <c r="G164" i="42"/>
  <c r="I164" i="42" s="1"/>
  <c r="L164" i="42" s="1"/>
  <c r="A164" i="42"/>
  <c r="S163" i="42"/>
  <c r="V163" i="42" s="1"/>
  <c r="N163" i="42"/>
  <c r="G163" i="42"/>
  <c r="I163" i="42" s="1"/>
  <c r="L163" i="42" s="1"/>
  <c r="A163" i="42"/>
  <c r="S162" i="42"/>
  <c r="V162" i="42" s="1"/>
  <c r="N162" i="42"/>
  <c r="G162" i="42"/>
  <c r="I162" i="42" s="1"/>
  <c r="L162" i="42" s="1"/>
  <c r="A162" i="42"/>
  <c r="S161" i="42"/>
  <c r="V161" i="42" s="1"/>
  <c r="N161" i="42"/>
  <c r="G161" i="42"/>
  <c r="I161" i="42" s="1"/>
  <c r="L161" i="42" s="1"/>
  <c r="A161" i="42"/>
  <c r="S160" i="42"/>
  <c r="V160" i="42" s="1"/>
  <c r="N160" i="42"/>
  <c r="G160" i="42"/>
  <c r="I160" i="42" s="1"/>
  <c r="L160" i="42" s="1"/>
  <c r="A160" i="42"/>
  <c r="S159" i="42"/>
  <c r="V159" i="42" s="1"/>
  <c r="N159" i="42"/>
  <c r="G159" i="42"/>
  <c r="I159" i="42" s="1"/>
  <c r="L159" i="42" s="1"/>
  <c r="A159" i="42"/>
  <c r="S158" i="42"/>
  <c r="V158" i="42" s="1"/>
  <c r="N158" i="42"/>
  <c r="G158" i="42"/>
  <c r="I158" i="42" s="1"/>
  <c r="L158" i="42" s="1"/>
  <c r="A158" i="42"/>
  <c r="S157" i="42"/>
  <c r="V157" i="42" s="1"/>
  <c r="N157" i="42"/>
  <c r="G157" i="42"/>
  <c r="I157" i="42" s="1"/>
  <c r="L157" i="42" s="1"/>
  <c r="A157" i="42"/>
  <c r="S156" i="42"/>
  <c r="V156" i="42" s="1"/>
  <c r="N156" i="42"/>
  <c r="G156" i="42"/>
  <c r="I156" i="42" s="1"/>
  <c r="L156" i="42" s="1"/>
  <c r="A156" i="42"/>
  <c r="S155" i="42"/>
  <c r="V155" i="42" s="1"/>
  <c r="N155" i="42"/>
  <c r="G155" i="42"/>
  <c r="I155" i="42" s="1"/>
  <c r="L155" i="42" s="1"/>
  <c r="A155" i="42"/>
  <c r="S154" i="42"/>
  <c r="V154" i="42" s="1"/>
  <c r="N154" i="42"/>
  <c r="G154" i="42"/>
  <c r="I154" i="42" s="1"/>
  <c r="L154" i="42" s="1"/>
  <c r="A154" i="42"/>
  <c r="S153" i="42"/>
  <c r="V153" i="42" s="1"/>
  <c r="N153" i="42"/>
  <c r="G153" i="42"/>
  <c r="I153" i="42" s="1"/>
  <c r="L153" i="42" s="1"/>
  <c r="A153" i="42"/>
  <c r="S152" i="42"/>
  <c r="V152" i="42" s="1"/>
  <c r="N152" i="42"/>
  <c r="G152" i="42"/>
  <c r="I152" i="42" s="1"/>
  <c r="L152" i="42" s="1"/>
  <c r="A152" i="42"/>
  <c r="S151" i="42"/>
  <c r="V151" i="42" s="1"/>
  <c r="N151" i="42"/>
  <c r="G151" i="42"/>
  <c r="I151" i="42" s="1"/>
  <c r="L151" i="42" s="1"/>
  <c r="A151" i="42"/>
  <c r="S150" i="42"/>
  <c r="V150" i="42" s="1"/>
  <c r="N150" i="42"/>
  <c r="G150" i="42"/>
  <c r="I150" i="42" s="1"/>
  <c r="L150" i="42" s="1"/>
  <c r="A150" i="42"/>
  <c r="S149" i="42"/>
  <c r="V149" i="42" s="1"/>
  <c r="N149" i="42"/>
  <c r="G149" i="42"/>
  <c r="I149" i="42" s="1"/>
  <c r="L149" i="42" s="1"/>
  <c r="A149" i="42"/>
  <c r="S148" i="42"/>
  <c r="V148" i="42" s="1"/>
  <c r="N148" i="42"/>
  <c r="G148" i="42"/>
  <c r="I148" i="42" s="1"/>
  <c r="L148" i="42" s="1"/>
  <c r="A148" i="42"/>
  <c r="S147" i="42"/>
  <c r="V147" i="42" s="1"/>
  <c r="N147" i="42"/>
  <c r="G147" i="42"/>
  <c r="I147" i="42" s="1"/>
  <c r="L147" i="42" s="1"/>
  <c r="A147" i="42"/>
  <c r="S146" i="42"/>
  <c r="V146" i="42" s="1"/>
  <c r="N146" i="42"/>
  <c r="G146" i="42"/>
  <c r="I146" i="42" s="1"/>
  <c r="L146" i="42" s="1"/>
  <c r="A146" i="42"/>
  <c r="S145" i="42"/>
  <c r="V145" i="42" s="1"/>
  <c r="N145" i="42"/>
  <c r="G145" i="42"/>
  <c r="I145" i="42" s="1"/>
  <c r="L145" i="42" s="1"/>
  <c r="A145" i="42"/>
  <c r="S144" i="42"/>
  <c r="V144" i="42" s="1"/>
  <c r="N144" i="42"/>
  <c r="G144" i="42"/>
  <c r="I144" i="42" s="1"/>
  <c r="L144" i="42" s="1"/>
  <c r="A144" i="42"/>
  <c r="S143" i="42"/>
  <c r="V143" i="42" s="1"/>
  <c r="N143" i="42"/>
  <c r="G143" i="42"/>
  <c r="I143" i="42" s="1"/>
  <c r="L143" i="42" s="1"/>
  <c r="A143" i="42"/>
  <c r="S142" i="42"/>
  <c r="V142" i="42" s="1"/>
  <c r="N142" i="42"/>
  <c r="G142" i="42"/>
  <c r="I142" i="42" s="1"/>
  <c r="L142" i="42" s="1"/>
  <c r="A142" i="42"/>
  <c r="S141" i="42"/>
  <c r="V141" i="42" s="1"/>
  <c r="N141" i="42"/>
  <c r="G141" i="42"/>
  <c r="I141" i="42" s="1"/>
  <c r="L141" i="42" s="1"/>
  <c r="A141" i="42"/>
  <c r="S140" i="42"/>
  <c r="V140" i="42" s="1"/>
  <c r="N140" i="42"/>
  <c r="G140" i="42"/>
  <c r="I140" i="42" s="1"/>
  <c r="L140" i="42" s="1"/>
  <c r="A140" i="42"/>
  <c r="S139" i="42"/>
  <c r="V139" i="42" s="1"/>
  <c r="N139" i="42"/>
  <c r="G139" i="42"/>
  <c r="I139" i="42" s="1"/>
  <c r="L139" i="42" s="1"/>
  <c r="A139" i="42"/>
  <c r="S138" i="42"/>
  <c r="V138" i="42" s="1"/>
  <c r="N138" i="42"/>
  <c r="G138" i="42"/>
  <c r="I138" i="42" s="1"/>
  <c r="L138" i="42" s="1"/>
  <c r="A138" i="42"/>
  <c r="S137" i="42"/>
  <c r="V137" i="42" s="1"/>
  <c r="N137" i="42"/>
  <c r="G137" i="42"/>
  <c r="I137" i="42" s="1"/>
  <c r="L137" i="42" s="1"/>
  <c r="A137" i="42"/>
  <c r="S136" i="42"/>
  <c r="V136" i="42" s="1"/>
  <c r="N136" i="42"/>
  <c r="G136" i="42"/>
  <c r="I136" i="42" s="1"/>
  <c r="L136" i="42" s="1"/>
  <c r="A136" i="42"/>
  <c r="S135" i="42"/>
  <c r="V135" i="42" s="1"/>
  <c r="N135" i="42"/>
  <c r="G135" i="42"/>
  <c r="I135" i="42" s="1"/>
  <c r="L135" i="42" s="1"/>
  <c r="A135" i="42"/>
  <c r="S134" i="42"/>
  <c r="V134" i="42" s="1"/>
  <c r="N134" i="42"/>
  <c r="G134" i="42"/>
  <c r="I134" i="42" s="1"/>
  <c r="L134" i="42" s="1"/>
  <c r="A134" i="42"/>
  <c r="S133" i="42"/>
  <c r="V133" i="42" s="1"/>
  <c r="N133" i="42"/>
  <c r="G133" i="42"/>
  <c r="I133" i="42" s="1"/>
  <c r="L133" i="42" s="1"/>
  <c r="A133" i="42"/>
  <c r="S132" i="42"/>
  <c r="V132" i="42" s="1"/>
  <c r="N132" i="42"/>
  <c r="G132" i="42"/>
  <c r="I132" i="42" s="1"/>
  <c r="L132" i="42" s="1"/>
  <c r="A132" i="42"/>
  <c r="S131" i="42"/>
  <c r="V131" i="42" s="1"/>
  <c r="N131" i="42"/>
  <c r="G131" i="42"/>
  <c r="I131" i="42" s="1"/>
  <c r="L131" i="42" s="1"/>
  <c r="A131" i="42"/>
  <c r="S130" i="42"/>
  <c r="V130" i="42" s="1"/>
  <c r="N130" i="42"/>
  <c r="G130" i="42"/>
  <c r="I130" i="42" s="1"/>
  <c r="L130" i="42" s="1"/>
  <c r="A130" i="42"/>
  <c r="S129" i="42"/>
  <c r="V129" i="42" s="1"/>
  <c r="N129" i="42"/>
  <c r="G129" i="42"/>
  <c r="I129" i="42" s="1"/>
  <c r="L129" i="42" s="1"/>
  <c r="A129" i="42"/>
  <c r="S128" i="42"/>
  <c r="V128" i="42" s="1"/>
  <c r="N128" i="42"/>
  <c r="G128" i="42"/>
  <c r="I128" i="42" s="1"/>
  <c r="L128" i="42" s="1"/>
  <c r="A128" i="42"/>
  <c r="G127" i="42"/>
  <c r="I127" i="42" s="1"/>
  <c r="L127" i="42" s="1"/>
  <c r="A127" i="42"/>
  <c r="G126" i="42"/>
  <c r="I126" i="42" s="1"/>
  <c r="L126" i="42" s="1"/>
  <c r="A126" i="42"/>
  <c r="G125" i="42"/>
  <c r="I125" i="42" s="1"/>
  <c r="L125" i="42" s="1"/>
  <c r="A125" i="42"/>
  <c r="G124" i="42"/>
  <c r="I124" i="42" s="1"/>
  <c r="L124" i="42" s="1"/>
  <c r="A124" i="42"/>
  <c r="G123" i="42"/>
  <c r="I123" i="42" s="1"/>
  <c r="L123" i="42" s="1"/>
  <c r="A123" i="42"/>
  <c r="G122" i="42"/>
  <c r="I122" i="42" s="1"/>
  <c r="L122" i="42" s="1"/>
  <c r="A122" i="42"/>
  <c r="AG121" i="42"/>
  <c r="Z121" i="42"/>
  <c r="T121" i="42" s="1"/>
  <c r="G121" i="42"/>
  <c r="I121" i="42" s="1"/>
  <c r="L121" i="42" s="1"/>
  <c r="A121" i="42"/>
  <c r="AG120" i="42"/>
  <c r="Z120" i="42"/>
  <c r="G120" i="42"/>
  <c r="I120" i="42" s="1"/>
  <c r="L120" i="42" s="1"/>
  <c r="A120" i="42"/>
  <c r="AG119" i="42"/>
  <c r="Z119" i="42"/>
  <c r="T119" i="42" s="1"/>
  <c r="G119" i="42"/>
  <c r="I119" i="42" s="1"/>
  <c r="L119" i="42" s="1"/>
  <c r="A119" i="42"/>
  <c r="AG118" i="42"/>
  <c r="Z118" i="42"/>
  <c r="G118" i="42"/>
  <c r="I118" i="42" s="1"/>
  <c r="L118" i="42" s="1"/>
  <c r="A118" i="42"/>
  <c r="AG117" i="42"/>
  <c r="Z117" i="42"/>
  <c r="T117" i="42" s="1"/>
  <c r="G117" i="42"/>
  <c r="I117" i="42" s="1"/>
  <c r="L117" i="42" s="1"/>
  <c r="A117" i="42"/>
  <c r="AG116" i="42"/>
  <c r="Z116" i="42"/>
  <c r="G116" i="42"/>
  <c r="I116" i="42" s="1"/>
  <c r="L116" i="42" s="1"/>
  <c r="A116" i="42"/>
  <c r="AG115" i="42"/>
  <c r="Z115" i="42"/>
  <c r="T115" i="42" s="1"/>
  <c r="G115" i="42"/>
  <c r="I115" i="42" s="1"/>
  <c r="L115" i="42" s="1"/>
  <c r="A115" i="42"/>
  <c r="AG114" i="42"/>
  <c r="Z114" i="42"/>
  <c r="G114" i="42"/>
  <c r="I114" i="42" s="1"/>
  <c r="L114" i="42" s="1"/>
  <c r="A114" i="42"/>
  <c r="AG113" i="42"/>
  <c r="Z113" i="42"/>
  <c r="T113" i="42" s="1"/>
  <c r="G113" i="42"/>
  <c r="I113" i="42" s="1"/>
  <c r="L113" i="42" s="1"/>
  <c r="A113" i="42"/>
  <c r="AG112" i="42"/>
  <c r="Z112" i="42"/>
  <c r="G112" i="42"/>
  <c r="I112" i="42" s="1"/>
  <c r="L112" i="42" s="1"/>
  <c r="A112" i="42"/>
  <c r="AG111" i="42"/>
  <c r="Z111" i="42"/>
  <c r="T111" i="42" s="1"/>
  <c r="G111" i="42"/>
  <c r="I111" i="42" s="1"/>
  <c r="L111" i="42" s="1"/>
  <c r="A111" i="42"/>
  <c r="AG110" i="42"/>
  <c r="Z110" i="42"/>
  <c r="G110" i="42"/>
  <c r="I110" i="42" s="1"/>
  <c r="L110" i="42" s="1"/>
  <c r="A110" i="42"/>
  <c r="AG109" i="42"/>
  <c r="Z109" i="42"/>
  <c r="T109" i="42" s="1"/>
  <c r="G109" i="42"/>
  <c r="I109" i="42" s="1"/>
  <c r="L109" i="42" s="1"/>
  <c r="A109" i="42"/>
  <c r="AG108" i="42"/>
  <c r="Z108" i="42"/>
  <c r="G108" i="42"/>
  <c r="I108" i="42" s="1"/>
  <c r="L108" i="42" s="1"/>
  <c r="A108" i="42"/>
  <c r="AG107" i="42"/>
  <c r="Z107" i="42"/>
  <c r="T107" i="42" s="1"/>
  <c r="G107" i="42"/>
  <c r="I107" i="42" s="1"/>
  <c r="L107" i="42" s="1"/>
  <c r="A107" i="42"/>
  <c r="AG106" i="42"/>
  <c r="Z106" i="42"/>
  <c r="G106" i="42"/>
  <c r="I106" i="42" s="1"/>
  <c r="L106" i="42" s="1"/>
  <c r="A106" i="42"/>
  <c r="AG105" i="42"/>
  <c r="Z105" i="42"/>
  <c r="G105" i="42"/>
  <c r="I105" i="42" s="1"/>
  <c r="L105" i="42" s="1"/>
  <c r="A105" i="42"/>
  <c r="AG104" i="42"/>
  <c r="Z104" i="42"/>
  <c r="G104" i="42"/>
  <c r="I104" i="42" s="1"/>
  <c r="L104" i="42" s="1"/>
  <c r="A104" i="42"/>
  <c r="AG103" i="42"/>
  <c r="Z103" i="42"/>
  <c r="T103" i="42" s="1"/>
  <c r="G103" i="42"/>
  <c r="I103" i="42" s="1"/>
  <c r="L103" i="42" s="1"/>
  <c r="A103" i="42"/>
  <c r="AF102" i="42"/>
  <c r="AD102" i="42"/>
  <c r="AE102" i="42" s="1"/>
  <c r="AA102" i="42"/>
  <c r="G102" i="42"/>
  <c r="I102" i="42" s="1"/>
  <c r="L102" i="42" s="1"/>
  <c r="A102" i="42"/>
  <c r="G101" i="42"/>
  <c r="I101" i="42" s="1"/>
  <c r="L101" i="42" s="1"/>
  <c r="A101" i="42"/>
  <c r="G100" i="42"/>
  <c r="I100" i="42" s="1"/>
  <c r="L100" i="42" s="1"/>
  <c r="A100" i="42"/>
  <c r="G99" i="42"/>
  <c r="I99" i="42" s="1"/>
  <c r="L99" i="42" s="1"/>
  <c r="A99" i="42"/>
  <c r="G98" i="42"/>
  <c r="I98" i="42" s="1"/>
  <c r="L98" i="42" s="1"/>
  <c r="A98" i="42"/>
  <c r="AA97" i="42"/>
  <c r="G97" i="42"/>
  <c r="I97" i="42" s="1"/>
  <c r="L97" i="42" s="1"/>
  <c r="A97" i="42"/>
  <c r="G96" i="42"/>
  <c r="I96" i="42" s="1"/>
  <c r="L96" i="42" s="1"/>
  <c r="A96" i="42"/>
  <c r="G95" i="42"/>
  <c r="I95" i="42" s="1"/>
  <c r="L95" i="42" s="1"/>
  <c r="A95" i="42"/>
  <c r="G94" i="42"/>
  <c r="I94" i="42" s="1"/>
  <c r="L94" i="42" s="1"/>
  <c r="A94" i="42"/>
  <c r="G93" i="42"/>
  <c r="I93" i="42" s="1"/>
  <c r="L93" i="42" s="1"/>
  <c r="A93" i="42"/>
  <c r="G92" i="42"/>
  <c r="I92" i="42" s="1"/>
  <c r="L92" i="42" s="1"/>
  <c r="A92" i="42"/>
  <c r="G91" i="42"/>
  <c r="I91" i="42" s="1"/>
  <c r="L91" i="42" s="1"/>
  <c r="A91" i="42"/>
  <c r="G90" i="42"/>
  <c r="I90" i="42" s="1"/>
  <c r="L90" i="42" s="1"/>
  <c r="A90" i="42"/>
  <c r="Z89" i="42"/>
  <c r="V89" i="42"/>
  <c r="X89" i="42" s="1"/>
  <c r="N89" i="42"/>
  <c r="G89" i="42"/>
  <c r="I89" i="42" s="1"/>
  <c r="L89" i="42" s="1"/>
  <c r="A89" i="42"/>
  <c r="S88" i="42"/>
  <c r="N88" i="42"/>
  <c r="G88" i="42"/>
  <c r="I88" i="42" s="1"/>
  <c r="L88" i="42" s="1"/>
  <c r="A88" i="42"/>
  <c r="S87" i="42"/>
  <c r="N87" i="42"/>
  <c r="G87" i="42"/>
  <c r="I87" i="42" s="1"/>
  <c r="L87" i="42" s="1"/>
  <c r="A87" i="42"/>
  <c r="S86" i="42"/>
  <c r="N86" i="42"/>
  <c r="G86" i="42"/>
  <c r="I86" i="42" s="1"/>
  <c r="L86" i="42" s="1"/>
  <c r="A86" i="42"/>
  <c r="S85" i="42"/>
  <c r="N85" i="42"/>
  <c r="G85" i="42"/>
  <c r="I85" i="42" s="1"/>
  <c r="L85" i="42" s="1"/>
  <c r="A85" i="42"/>
  <c r="G84" i="42"/>
  <c r="I84" i="42" s="1"/>
  <c r="L84" i="42" s="1"/>
  <c r="A84" i="42"/>
  <c r="G83" i="42"/>
  <c r="I83" i="42" s="1"/>
  <c r="L83" i="42" s="1"/>
  <c r="A83" i="42"/>
  <c r="G82" i="42"/>
  <c r="I82" i="42" s="1"/>
  <c r="L82" i="42" s="1"/>
  <c r="A82" i="42"/>
  <c r="G81" i="42"/>
  <c r="I81" i="42" s="1"/>
  <c r="L81" i="42" s="1"/>
  <c r="A81" i="42"/>
  <c r="H31" i="42"/>
  <c r="Z80" i="42"/>
  <c r="V80" i="42"/>
  <c r="X80" i="42" s="1"/>
  <c r="N80" i="42"/>
  <c r="G80" i="42"/>
  <c r="I80" i="42" s="1"/>
  <c r="L80" i="42" s="1"/>
  <c r="A80" i="42"/>
  <c r="S79" i="42"/>
  <c r="N79" i="42"/>
  <c r="G79" i="42"/>
  <c r="I79" i="42" s="1"/>
  <c r="L79" i="42" s="1"/>
  <c r="A79" i="42"/>
  <c r="S78" i="42"/>
  <c r="N78" i="42"/>
  <c r="G78" i="42"/>
  <c r="I78" i="42" s="1"/>
  <c r="L78" i="42" s="1"/>
  <c r="A78" i="42"/>
  <c r="S77" i="42"/>
  <c r="N77" i="42"/>
  <c r="G77" i="42"/>
  <c r="I77" i="42" s="1"/>
  <c r="L77" i="42" s="1"/>
  <c r="A77" i="42"/>
  <c r="S76" i="42"/>
  <c r="S80" i="42" s="1"/>
  <c r="N76" i="42"/>
  <c r="G76" i="42"/>
  <c r="I76" i="42" s="1"/>
  <c r="L76" i="42" s="1"/>
  <c r="A76" i="42"/>
  <c r="G75" i="42"/>
  <c r="I75" i="42" s="1"/>
  <c r="L75" i="42" s="1"/>
  <c r="A75" i="42"/>
  <c r="G74" i="42"/>
  <c r="I74" i="42" s="1"/>
  <c r="L74" i="42" s="1"/>
  <c r="A74" i="42"/>
  <c r="G73" i="42"/>
  <c r="I73" i="42" s="1"/>
  <c r="L73" i="42" s="1"/>
  <c r="A73" i="42"/>
  <c r="G72" i="42"/>
  <c r="I72" i="42" s="1"/>
  <c r="L72" i="42" s="1"/>
  <c r="A72" i="42"/>
  <c r="G71" i="42"/>
  <c r="I71" i="42" s="1"/>
  <c r="L71" i="42" s="1"/>
  <c r="A71" i="42"/>
  <c r="G70" i="42"/>
  <c r="I70" i="42" s="1"/>
  <c r="L70" i="42" s="1"/>
  <c r="A70" i="42"/>
  <c r="G69" i="42"/>
  <c r="I69" i="42" s="1"/>
  <c r="L69" i="42" s="1"/>
  <c r="A69" i="42"/>
  <c r="G68" i="42"/>
  <c r="I68" i="42" s="1"/>
  <c r="L68" i="42" s="1"/>
  <c r="A68" i="42"/>
  <c r="G67" i="42"/>
  <c r="I67" i="42" s="1"/>
  <c r="L67" i="42" s="1"/>
  <c r="A67" i="42"/>
  <c r="G66" i="42"/>
  <c r="I66" i="42" s="1"/>
  <c r="L66" i="42" s="1"/>
  <c r="A66" i="42"/>
  <c r="G65" i="42"/>
  <c r="I65" i="42" s="1"/>
  <c r="L65" i="42" s="1"/>
  <c r="A65" i="42"/>
  <c r="G64" i="42"/>
  <c r="I64" i="42" s="1"/>
  <c r="L64" i="42" s="1"/>
  <c r="A64" i="42"/>
  <c r="G63" i="42"/>
  <c r="I63" i="42" s="1"/>
  <c r="L63" i="42" s="1"/>
  <c r="A63" i="42"/>
  <c r="G62" i="42"/>
  <c r="I62" i="42" s="1"/>
  <c r="L62" i="42" s="1"/>
  <c r="A62" i="42"/>
  <c r="G61" i="42"/>
  <c r="I61" i="42" s="1"/>
  <c r="L61" i="42" s="1"/>
  <c r="A61" i="42"/>
  <c r="G60" i="42"/>
  <c r="I60" i="42" s="1"/>
  <c r="L60" i="42" s="1"/>
  <c r="A60" i="42"/>
  <c r="G59" i="42"/>
  <c r="I59" i="42" s="1"/>
  <c r="L59" i="42" s="1"/>
  <c r="A59" i="42"/>
  <c r="G58" i="42"/>
  <c r="I58" i="42" s="1"/>
  <c r="L58" i="42" s="1"/>
  <c r="A58" i="42"/>
  <c r="U213" i="42"/>
  <c r="H30" i="42" s="1"/>
  <c r="Q171" i="42"/>
  <c r="N171" i="42"/>
  <c r="G57" i="42"/>
  <c r="I57" i="42" s="1"/>
  <c r="L57" i="42" s="1"/>
  <c r="A57" i="42"/>
  <c r="G56" i="42"/>
  <c r="I56" i="42" s="1"/>
  <c r="L56" i="42" s="1"/>
  <c r="A56" i="42"/>
  <c r="G55" i="42"/>
  <c r="A55" i="42"/>
  <c r="G54" i="42"/>
  <c r="A54" i="42"/>
  <c r="G53" i="42"/>
  <c r="A53" i="42"/>
  <c r="G52" i="42"/>
  <c r="A52" i="42"/>
  <c r="H29" i="42"/>
  <c r="N51" i="42"/>
  <c r="G51" i="42"/>
  <c r="A51" i="42"/>
  <c r="G50" i="42"/>
  <c r="A50" i="42"/>
  <c r="G49" i="42"/>
  <c r="A49" i="42"/>
  <c r="G48" i="42"/>
  <c r="A48" i="42"/>
  <c r="G47" i="42"/>
  <c r="A47" i="42"/>
  <c r="G46" i="42"/>
  <c r="A46" i="42"/>
  <c r="N45" i="42"/>
  <c r="J37" i="42"/>
  <c r="I37" i="42"/>
  <c r="H37" i="42"/>
  <c r="G37" i="42"/>
  <c r="G35" i="42"/>
  <c r="G34" i="42"/>
  <c r="G33" i="42"/>
  <c r="G31" i="42"/>
  <c r="G30" i="42"/>
  <c r="G29" i="42"/>
  <c r="G28" i="42"/>
  <c r="M21" i="42"/>
  <c r="I28" i="42" s="1"/>
  <c r="AG102" i="42" l="1"/>
  <c r="AG122" i="42"/>
  <c r="H34" i="42" s="1"/>
  <c r="AA103" i="42"/>
  <c r="T105" i="42"/>
  <c r="AA105" i="42" s="1"/>
  <c r="AA107" i="42"/>
  <c r="AA111" i="42"/>
  <c r="AA115" i="42"/>
  <c r="AA119" i="42"/>
  <c r="AA109" i="42"/>
  <c r="AA113" i="42"/>
  <c r="AA117" i="42"/>
  <c r="AA121" i="42"/>
  <c r="I47" i="42"/>
  <c r="L47" i="42" s="1"/>
  <c r="S89" i="42"/>
  <c r="Y89" i="42" s="1"/>
  <c r="H33" i="42" s="1"/>
  <c r="I49" i="42"/>
  <c r="L49" i="42" s="1"/>
  <c r="I45" i="42"/>
  <c r="L45" i="42" s="1"/>
  <c r="I46" i="42"/>
  <c r="L46" i="42" s="1"/>
  <c r="I48" i="42"/>
  <c r="L48" i="42" s="1"/>
  <c r="I53" i="42"/>
  <c r="L53" i="42" s="1"/>
  <c r="I55" i="42"/>
  <c r="L55" i="42" s="1"/>
  <c r="I50" i="42"/>
  <c r="L50" i="42" s="1"/>
  <c r="Y80" i="42"/>
  <c r="AA80" i="42" s="1"/>
  <c r="H35" i="42"/>
  <c r="I51" i="42"/>
  <c r="L51" i="42" s="1"/>
  <c r="I52" i="42"/>
  <c r="L52" i="42" s="1"/>
  <c r="I54" i="42"/>
  <c r="L54" i="42" s="1"/>
  <c r="T104" i="42"/>
  <c r="AA104" i="42" s="1"/>
  <c r="T106" i="42"/>
  <c r="AA106" i="42" s="1"/>
  <c r="T108" i="42"/>
  <c r="AA108" i="42" s="1"/>
  <c r="T110" i="42"/>
  <c r="AA110" i="42" s="1"/>
  <c r="T112" i="42"/>
  <c r="AA112" i="42" s="1"/>
  <c r="T114" i="42"/>
  <c r="AA114" i="42" s="1"/>
  <c r="T116" i="42"/>
  <c r="AA116" i="42" s="1"/>
  <c r="T118" i="42"/>
  <c r="AA118" i="42" s="1"/>
  <c r="T120" i="42"/>
  <c r="AA120" i="42" s="1"/>
  <c r="E24" i="22"/>
  <c r="E23" i="22"/>
  <c r="E22" i="22"/>
  <c r="E21" i="22"/>
  <c r="E20" i="22"/>
  <c r="E19" i="22"/>
  <c r="E18" i="22"/>
  <c r="E17" i="22"/>
  <c r="O45" i="42" l="1"/>
  <c r="H28" i="42" s="1"/>
  <c r="K8" i="3" l="1"/>
  <c r="E211" i="22" l="1"/>
  <c r="E210" i="22"/>
  <c r="E209" i="22"/>
  <c r="E208" i="22"/>
  <c r="E207" i="22"/>
  <c r="E206" i="22"/>
  <c r="E205" i="22"/>
  <c r="E204" i="22"/>
  <c r="E203" i="22"/>
  <c r="E202" i="22"/>
  <c r="E201" i="22"/>
  <c r="E200" i="22"/>
  <c r="E199" i="22"/>
  <c r="E198" i="22"/>
  <c r="E197" i="22"/>
  <c r="E196" i="22"/>
  <c r="E195" i="22"/>
  <c r="E194" i="22"/>
  <c r="E193" i="22"/>
  <c r="E192" i="22"/>
  <c r="E191" i="22"/>
  <c r="E190" i="22"/>
  <c r="E189" i="22"/>
  <c r="E188" i="22"/>
  <c r="E187" i="22"/>
  <c r="E186" i="22"/>
  <c r="E185" i="22"/>
  <c r="E184" i="22"/>
  <c r="E183" i="22"/>
  <c r="E182" i="22"/>
  <c r="E181" i="22"/>
  <c r="E180" i="22"/>
  <c r="E179" i="22"/>
  <c r="E178" i="22"/>
  <c r="E177" i="22"/>
  <c r="E176" i="22"/>
  <c r="E175" i="22"/>
  <c r="E174" i="22"/>
  <c r="E173" i="22"/>
  <c r="E172" i="22"/>
  <c r="E171" i="22"/>
  <c r="E170" i="22"/>
  <c r="E169" i="22"/>
  <c r="E168" i="22"/>
  <c r="E167" i="22"/>
  <c r="E166" i="22"/>
  <c r="E165" i="22"/>
  <c r="E164" i="22"/>
  <c r="E163" i="22"/>
  <c r="E162" i="22"/>
  <c r="E161" i="22"/>
  <c r="E160" i="22"/>
  <c r="E159" i="22"/>
  <c r="E158" i="22"/>
  <c r="E157" i="22"/>
  <c r="E156" i="22"/>
  <c r="E155" i="22"/>
  <c r="E154" i="22"/>
  <c r="E153" i="22"/>
  <c r="E152" i="22"/>
  <c r="E151" i="22"/>
  <c r="E150" i="22"/>
  <c r="E149" i="22"/>
  <c r="E148" i="22"/>
  <c r="E147" i="22"/>
  <c r="E146" i="22"/>
  <c r="E145" i="22"/>
  <c r="E144" i="22"/>
  <c r="E143" i="22"/>
  <c r="E142" i="22"/>
  <c r="E141" i="22"/>
  <c r="E140" i="22"/>
  <c r="E139" i="22"/>
  <c r="E138" i="22"/>
  <c r="E137" i="22"/>
  <c r="E136" i="22"/>
  <c r="E135" i="22"/>
  <c r="E134" i="22"/>
  <c r="E133" i="22"/>
  <c r="E132" i="22"/>
  <c r="E131" i="22"/>
  <c r="E130" i="22"/>
  <c r="E129" i="22"/>
  <c r="E128" i="22"/>
  <c r="E127" i="22"/>
  <c r="E126" i="22"/>
  <c r="E125" i="22"/>
  <c r="E124" i="22"/>
  <c r="E123" i="22"/>
  <c r="E122" i="22"/>
  <c r="E121" i="22"/>
  <c r="E120" i="22"/>
  <c r="E119" i="22"/>
  <c r="E118" i="22"/>
  <c r="E117" i="22"/>
  <c r="E116" i="22"/>
  <c r="E115" i="22"/>
  <c r="E114" i="22"/>
  <c r="E113" i="22"/>
  <c r="E112" i="22"/>
  <c r="E111" i="22"/>
  <c r="E110" i="22"/>
  <c r="E109" i="22"/>
  <c r="E108" i="22"/>
  <c r="E107" i="22"/>
  <c r="E106" i="22"/>
  <c r="E105" i="22"/>
  <c r="E104" i="22"/>
  <c r="E103" i="22"/>
  <c r="E102" i="22"/>
  <c r="E101" i="22"/>
  <c r="E100" i="22"/>
  <c r="E99" i="22"/>
  <c r="E98" i="22"/>
  <c r="E97" i="22"/>
  <c r="E96" i="22"/>
  <c r="E95" i="22"/>
  <c r="E94" i="22"/>
  <c r="E93" i="22"/>
  <c r="E92" i="22"/>
  <c r="E91" i="22"/>
  <c r="E90" i="22"/>
  <c r="E89" i="22"/>
  <c r="E88" i="22"/>
  <c r="E87" i="22"/>
  <c r="E86" i="22"/>
  <c r="E85" i="22"/>
  <c r="E84" i="22"/>
  <c r="E83" i="22"/>
  <c r="E82" i="22"/>
  <c r="E81" i="22"/>
  <c r="E80" i="22"/>
  <c r="E79" i="22"/>
  <c r="E78" i="22"/>
  <c r="E77" i="22"/>
  <c r="E76" i="22"/>
  <c r="E75" i="22"/>
  <c r="E74" i="22"/>
  <c r="E73" i="22"/>
  <c r="E72" i="22"/>
  <c r="E71" i="22"/>
  <c r="E70" i="22"/>
  <c r="E69" i="22"/>
  <c r="E68" i="22"/>
  <c r="E67" i="22"/>
  <c r="E66" i="22"/>
  <c r="E65" i="22"/>
  <c r="E64" i="22"/>
  <c r="E63" i="22"/>
  <c r="E62" i="22"/>
  <c r="E61" i="22"/>
  <c r="E60" i="22"/>
  <c r="E59" i="22"/>
  <c r="E58" i="22"/>
  <c r="E57" i="22"/>
  <c r="E56" i="22"/>
  <c r="E55" i="22"/>
  <c r="E54" i="22"/>
  <c r="E53" i="22"/>
  <c r="E52" i="22"/>
  <c r="E51" i="22"/>
  <c r="E50" i="22"/>
  <c r="E49" i="22"/>
  <c r="E48" i="22"/>
  <c r="E47" i="22"/>
  <c r="E46" i="22"/>
  <c r="E45" i="22"/>
  <c r="E44" i="22"/>
  <c r="E43" i="22"/>
  <c r="E42" i="22"/>
  <c r="E41" i="22"/>
  <c r="E40" i="22"/>
  <c r="E39" i="22"/>
  <c r="E38" i="22"/>
  <c r="E37" i="22"/>
  <c r="E36" i="22"/>
  <c r="E35" i="22"/>
  <c r="E34" i="22"/>
  <c r="E33" i="22"/>
  <c r="E32" i="22"/>
  <c r="E31" i="22"/>
  <c r="E30" i="22"/>
  <c r="E29" i="22"/>
  <c r="E28" i="22"/>
  <c r="E27" i="22"/>
  <c r="E26" i="22"/>
  <c r="E25" i="22"/>
  <c r="C8" i="22" l="1"/>
  <c r="C9" i="22" s="1"/>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B7" i="3"/>
  <c r="O7" i="3"/>
  <c r="G13" i="25"/>
  <c r="H13" i="25" s="1"/>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12" i="25"/>
  <c r="H12" i="25" s="1"/>
  <c r="C7" i="3"/>
  <c r="O12" i="3"/>
  <c r="C5" i="3" l="1"/>
  <c r="E8" i="3"/>
  <c r="L8" i="3"/>
  <c r="B8" i="3"/>
  <c r="D8" i="3"/>
  <c r="B8" i="22"/>
  <c r="B9" i="22" s="1"/>
  <c r="C6" i="3"/>
  <c r="B6" i="3" l="1"/>
  <c r="B8" i="25"/>
  <c r="B9" i="25"/>
  <c r="O8" i="3"/>
  <c r="F8" i="3"/>
  <c r="M8" i="3"/>
  <c r="C8" i="3"/>
  <c r="P8" i="3" l="1"/>
  <c r="K9" i="3" l="1"/>
  <c r="M9" i="3"/>
  <c r="O9" i="3"/>
  <c r="C9" i="3"/>
  <c r="E9" i="3"/>
  <c r="G9" i="3"/>
  <c r="I9" i="3"/>
  <c r="B9" i="3"/>
  <c r="L9" i="3"/>
  <c r="N9" i="3"/>
  <c r="D9" i="3"/>
  <c r="F9" i="3"/>
  <c r="H9" i="3"/>
  <c r="J9" i="3"/>
  <c r="P9" i="3"/>
</calcChain>
</file>

<file path=xl/comments1.xml><?xml version="1.0" encoding="utf-8"?>
<comments xmlns="http://schemas.openxmlformats.org/spreadsheetml/2006/main">
  <authors>
    <author>Sarah Walker</author>
  </authors>
  <commentList>
    <comment ref="A41" authorId="0">
      <text>
        <r>
          <rPr>
            <b/>
            <sz val="8"/>
            <color indexed="81"/>
            <rFont val="Tahoma"/>
            <family val="2"/>
          </rPr>
          <t>Citations of current equations:</t>
        </r>
        <r>
          <rPr>
            <sz val="8"/>
            <color indexed="81"/>
            <rFont val="Tahoma"/>
            <family val="2"/>
          </rPr>
          <t xml:space="preserve">
</t>
        </r>
        <r>
          <rPr>
            <b/>
            <sz val="8"/>
            <color indexed="81"/>
            <rFont val="Tahoma"/>
            <family val="2"/>
          </rPr>
          <t>Biomass equation:</t>
        </r>
        <r>
          <rPr>
            <sz val="8"/>
            <color indexed="81"/>
            <rFont val="Tahoma"/>
            <family val="2"/>
          </rPr>
          <t xml:space="preserve"> Chave J, Andalo C, Brown S, Cairns MA, Chambers JQ, Eamus D, Folster H, Fromard H, Higuchi N, Kira T, Lescure JP, Nelson BW, Ogawa H, Puig H, Riera B, Yamakura T (2005) Tree allometry and improved estimation of carbon stocks and balance in tropical forests. Oecologia 145: 87-99.
</t>
        </r>
        <r>
          <rPr>
            <b/>
            <sz val="8"/>
            <color indexed="81"/>
            <rFont val="Tahoma"/>
            <family val="2"/>
          </rPr>
          <t>Wood Density</t>
        </r>
        <r>
          <rPr>
            <sz val="8"/>
            <color indexed="81"/>
            <rFont val="Tahoma"/>
            <family val="2"/>
          </rPr>
          <t>: Average for asia used= 0.57 g/cm3
Reyes G, Brown S, Chapman J, Lugo AE (1992) Wood densities of tropical tree species. United States Department of Agriculture, 98. Forest Service Southern Forest Experimental Station, New Orleans, Louisiana. General Technical Report SO-88</t>
        </r>
      </text>
    </comment>
  </commentList>
</comments>
</file>

<file path=xl/comments2.xml><?xml version="1.0" encoding="utf-8"?>
<comments xmlns="http://schemas.openxmlformats.org/spreadsheetml/2006/main">
  <authors>
    <author>nharris</author>
  </authors>
  <commentList>
    <comment ref="E17" authorId="0">
      <text>
        <r>
          <rPr>
            <sz val="8"/>
            <color indexed="81"/>
            <rFont val="Tahoma"/>
            <family val="2"/>
          </rPr>
          <t>Ratio from Mokany et al. (2006), Table 2
Y =0.235* AGB if AGBC &gt;62.5 t C/ha
Y =0.205* AGB  if AGBC &lt;/= 62.5 t C/ha
Mokany, K., R.J. Raison, and A.S. Prokushkin. 2006. Critical analysis of root:shoot ratios in terrestrial biomes. Global Change Biology 12: 84-96.</t>
        </r>
      </text>
    </comment>
  </commentList>
</comments>
</file>

<file path=xl/comments3.xml><?xml version="1.0" encoding="utf-8"?>
<comments xmlns="http://schemas.openxmlformats.org/spreadsheetml/2006/main">
  <authors>
    <author>nharris</author>
  </authors>
  <commentList>
    <comment ref="E17" authorId="0">
      <text>
        <r>
          <rPr>
            <sz val="8"/>
            <color indexed="81"/>
            <rFont val="Tahoma"/>
            <family val="2"/>
          </rPr>
          <t>Ratio from Poupon 1980
Poupon, H. 1980. Structure et dynamique de la strate ligneuse d'une steppe Sahelienne au nord du Senegal. Office de la Recherche Scientifique et Technique Outre-Mer, Paris, France.</t>
        </r>
      </text>
    </comment>
  </commentList>
</comments>
</file>

<file path=xl/sharedStrings.xml><?xml version="1.0" encoding="utf-8"?>
<sst xmlns="http://schemas.openxmlformats.org/spreadsheetml/2006/main" count="539" uniqueCount="243">
  <si>
    <t>Plot ID</t>
  </si>
  <si>
    <t>Decomposition class</t>
  </si>
  <si>
    <t>Diameter (cm)</t>
  </si>
  <si>
    <t>Transect length (m)</t>
  </si>
  <si>
    <t>(S=sound, I=Interm., R=Rotten)</t>
  </si>
  <si>
    <r>
      <t>Diameter</t>
    </r>
    <r>
      <rPr>
        <vertAlign val="superscript"/>
        <sz val="10"/>
        <rFont val="Arial"/>
        <family val="2"/>
      </rPr>
      <t xml:space="preserve">2 </t>
    </r>
    <r>
      <rPr>
        <sz val="10"/>
        <rFont val="Arial"/>
        <family val="2"/>
      </rPr>
      <t>(cm</t>
    </r>
    <r>
      <rPr>
        <vertAlign val="superscript"/>
        <sz val="10"/>
        <rFont val="Arial"/>
        <family val="2"/>
      </rPr>
      <t>2</t>
    </r>
    <r>
      <rPr>
        <sz val="10"/>
        <rFont val="Arial"/>
        <family val="2"/>
      </rPr>
      <t>)</t>
    </r>
  </si>
  <si>
    <r>
      <t>Density (g/cm</t>
    </r>
    <r>
      <rPr>
        <vertAlign val="superscript"/>
        <sz val="10"/>
        <color indexed="8"/>
        <rFont val="Arial"/>
        <family val="2"/>
      </rPr>
      <t>3</t>
    </r>
    <r>
      <rPr>
        <sz val="10"/>
        <color indexed="8"/>
        <rFont val="Arial"/>
        <family val="2"/>
      </rPr>
      <t>)</t>
    </r>
  </si>
  <si>
    <t>Mean</t>
  </si>
  <si>
    <t>St Dev</t>
  </si>
  <si>
    <t>Tree #</t>
  </si>
  <si>
    <t>Area of strata 1 (ha)</t>
  </si>
  <si>
    <t>Error (+ or -)</t>
  </si>
  <si>
    <t>Scaling factor</t>
  </si>
  <si>
    <t>Height (m)</t>
  </si>
  <si>
    <r>
      <t>Density (g/cm</t>
    </r>
    <r>
      <rPr>
        <vertAlign val="superscript"/>
        <sz val="10"/>
        <rFont val="Arial"/>
        <family val="2"/>
      </rPr>
      <t>3</t>
    </r>
    <r>
      <rPr>
        <sz val="10"/>
        <rFont val="Arial"/>
        <family val="2"/>
      </rPr>
      <t>)</t>
    </r>
  </si>
  <si>
    <t>Biomass (kg)</t>
  </si>
  <si>
    <t>Wet weight (g)</t>
  </si>
  <si>
    <t>Wet weight subsample (g)</t>
  </si>
  <si>
    <t>Dry weight subsample (g)</t>
  </si>
  <si>
    <t>Dry-wet ratio</t>
  </si>
  <si>
    <t>Dry weight sample (g)</t>
  </si>
  <si>
    <t>AG nontree biomass (kg/ha)</t>
  </si>
  <si>
    <t>Carbon in strata 1 (t)</t>
  </si>
  <si>
    <t>Carbon (t C/ha)</t>
  </si>
  <si>
    <t>Carbon (t)</t>
  </si>
  <si>
    <t>Carbon (t/ha)</t>
  </si>
  <si>
    <t>Standing Dead Wood (t C/ha)</t>
  </si>
  <si>
    <t>Lying Dead Wood (tC/ha)</t>
  </si>
  <si>
    <t>DBH (cm)</t>
  </si>
  <si>
    <t>Biomass (kg/ha)</t>
  </si>
  <si>
    <t>Aboveground Live Tree (tC/ha)</t>
  </si>
  <si>
    <t>Std Dev (t C/ha)</t>
  </si>
  <si>
    <t>Aboveground Live Tree Biomass(kg/ha)</t>
  </si>
  <si>
    <t>Plot Carbon (t/ha)</t>
  </si>
  <si>
    <r>
      <t>Area of nest (m</t>
    </r>
    <r>
      <rPr>
        <vertAlign val="superscript"/>
        <sz val="10"/>
        <rFont val="Arial"/>
        <family val="2"/>
      </rPr>
      <t>2</t>
    </r>
    <r>
      <rPr>
        <sz val="10"/>
        <rFont val="Arial"/>
        <family val="2"/>
      </rPr>
      <t>)</t>
    </r>
  </si>
  <si>
    <t>AG nontree carbon (tC/ha)</t>
  </si>
  <si>
    <t>XXX</t>
  </si>
  <si>
    <t>Number of saplings</t>
  </si>
  <si>
    <r>
      <t>Clip Plot area (m</t>
    </r>
    <r>
      <rPr>
        <vertAlign val="superscript"/>
        <sz val="10"/>
        <rFont val="Arial"/>
        <family val="2"/>
      </rPr>
      <t>2</t>
    </r>
    <r>
      <rPr>
        <sz val="10"/>
        <rFont val="Arial"/>
        <family val="2"/>
      </rPr>
      <t>)</t>
    </r>
  </si>
  <si>
    <r>
      <t>Sapling plot area (m</t>
    </r>
    <r>
      <rPr>
        <vertAlign val="superscript"/>
        <sz val="10"/>
        <rFont val="Arial"/>
        <family val="2"/>
      </rPr>
      <t>2</t>
    </r>
    <r>
      <rPr>
        <sz val="10"/>
        <rFont val="Arial"/>
        <family val="2"/>
      </rPr>
      <t>)</t>
    </r>
  </si>
  <si>
    <t>Average Dry weight of sapling (kg)</t>
  </si>
  <si>
    <t>Sapling biomass (kg/ha)</t>
  </si>
  <si>
    <t>Sapling carbon (t C/ha)</t>
  </si>
  <si>
    <t>Total</t>
  </si>
  <si>
    <t>Sum for plot:</t>
  </si>
  <si>
    <t xml:space="preserve">Clip Plot ID </t>
  </si>
  <si>
    <t>Species</t>
  </si>
  <si>
    <t>Type in data below for live trees only</t>
  </si>
  <si>
    <t>Distance from eye to tree (m)</t>
  </si>
  <si>
    <t>Height of eye (m)</t>
  </si>
  <si>
    <t>Height (m) (if measured directly)</t>
  </si>
  <si>
    <t>Clip Plot (t C/ha)</t>
  </si>
  <si>
    <t>Saplings (t C/ha)</t>
  </si>
  <si>
    <t>Mean of stratum (t C/ha)</t>
  </si>
  <si>
    <t>Area of stratum (ha)</t>
  </si>
  <si>
    <t>Carbon in stratum (t)</t>
  </si>
  <si>
    <t>Sum Carbon pools (t C/ha)</t>
  </si>
  <si>
    <t>Go to worksheet for appropriate carbon pool, e.g. 'Trees', and click on next blank cell in the 'plot ID' column</t>
  </si>
  <si>
    <t>Go to "Edit" --&gt; "Paste special" --&gt;"Values". This will paste the number into the cell, not the formula</t>
  </si>
  <si>
    <t>A separate file must be created for each stratum</t>
  </si>
  <si>
    <t>You can use the numbers in the summary sheet for both the "Plot Calculator" and any other location where mean and totals are needed</t>
  </si>
  <si>
    <t>Using this excel file, the mean, standard deviation, 95% CI, and total carbon stocks will be calculated for a single stratum</t>
  </si>
  <si>
    <t>carbonservices@winrock.org</t>
  </si>
  <si>
    <t>Instructions:</t>
  </si>
  <si>
    <t>Plot Data</t>
  </si>
  <si>
    <t>Check to make sure number is the same as in 'Plot' worksheet</t>
  </si>
  <si>
    <t>The worksheet 'Summary Sheet' will calculate the average, standard deviation, 95% CI, and total carbon stocks for each stratum</t>
  </si>
  <si>
    <t>Plot ID:</t>
  </si>
  <si>
    <t>Location:</t>
  </si>
  <si>
    <t>GPS Waypoint:</t>
  </si>
  <si>
    <t>Land cover type:</t>
  </si>
  <si>
    <t>Data Recorded by:</t>
  </si>
  <si>
    <t>Team Leader:</t>
  </si>
  <si>
    <t># of people in team:</t>
  </si>
  <si>
    <t>Start time:</t>
  </si>
  <si>
    <t>End time:</t>
  </si>
  <si>
    <t>Small:</t>
  </si>
  <si>
    <t>Medium:</t>
  </si>
  <si>
    <t>Large:</t>
  </si>
  <si>
    <r>
      <t>Nested Plot Dimensions (m</t>
    </r>
    <r>
      <rPr>
        <vertAlign val="superscript"/>
        <sz val="10"/>
        <rFont val="Arial"/>
        <family val="2"/>
      </rPr>
      <t>2</t>
    </r>
    <r>
      <rPr>
        <sz val="10"/>
        <rFont val="Arial"/>
        <family val="2"/>
      </rPr>
      <t>):</t>
    </r>
  </si>
  <si>
    <t>Date:</t>
  </si>
  <si>
    <t>Total time (minutes):</t>
  </si>
  <si>
    <r>
      <t>Area of largest nest (m</t>
    </r>
    <r>
      <rPr>
        <vertAlign val="superscript"/>
        <sz val="10"/>
        <rFont val="Arial"/>
        <family val="2"/>
      </rPr>
      <t>2</t>
    </r>
    <r>
      <rPr>
        <sz val="10"/>
        <rFont val="Arial"/>
        <family val="2"/>
      </rPr>
      <t>):</t>
    </r>
  </si>
  <si>
    <t>Plot size (ha)</t>
  </si>
  <si>
    <t>Mean (t C/ha)</t>
  </si>
  <si>
    <t>St Dev (t C/ha)</t>
  </si>
  <si>
    <t>How to use results for 'Winrock Sampling Calculator':</t>
  </si>
  <si>
    <t>In 'Summary Sheet' worksheet: copy the following values and "Paste special" --&gt; "Values" into the 'Winrock Sampling Calulator' file, 'Aboveground Carbon - Plots' worksheet:</t>
  </si>
  <si>
    <t>In each plot's worksheet, enter data only into blue cells. Make sure measurement units are correct. Totals for plot will calculate automatically. These totals are displayed in orange cells</t>
  </si>
  <si>
    <t>Chave et al 2005: AGB = wood density(in g/cm3) x exp(-1.499 + 2.148ln(DBH) + 0.207(ln(DBH))^2 – 0.0281(ln(DBH))^3)</t>
  </si>
  <si>
    <t>Slope (%):</t>
  </si>
  <si>
    <t>*write in form: 10 for 10%, etc</t>
  </si>
  <si>
    <t>Size of nest (s,m,l)</t>
  </si>
  <si>
    <t>Radius (m):</t>
  </si>
  <si>
    <t>Length (m):</t>
  </si>
  <si>
    <t>Width (m):</t>
  </si>
  <si>
    <t>If Square/Rectangle:</t>
  </si>
  <si>
    <r>
      <t>Area (m</t>
    </r>
    <r>
      <rPr>
        <vertAlign val="superscript"/>
        <sz val="10"/>
        <rFont val="Arial"/>
        <family val="2"/>
      </rPr>
      <t>2</t>
    </r>
    <r>
      <rPr>
        <sz val="10"/>
        <rFont val="Arial"/>
        <family val="2"/>
      </rPr>
      <t>)</t>
    </r>
  </si>
  <si>
    <t>AG Carbon (t C/ha)</t>
  </si>
  <si>
    <t>BG Carbon (t C/ha)</t>
  </si>
  <si>
    <t>Below ground Tree Carbon (t/ha)</t>
  </si>
  <si>
    <t>AG Tree Carbon (t/ha)</t>
  </si>
  <si>
    <t>AG Tree (t C/ha)</t>
  </si>
  <si>
    <t>BG Tree (t C/ha)</t>
  </si>
  <si>
    <r>
      <t>BD (g/cm</t>
    </r>
    <r>
      <rPr>
        <vertAlign val="superscript"/>
        <sz val="10"/>
        <rFont val="Arial"/>
        <family val="2"/>
      </rPr>
      <t>3</t>
    </r>
    <r>
      <rPr>
        <sz val="10"/>
        <rFont val="Arial"/>
        <family val="2"/>
      </rPr>
      <t>)</t>
    </r>
  </si>
  <si>
    <r>
      <t>Average BD (g/cm</t>
    </r>
    <r>
      <rPr>
        <vertAlign val="superscript"/>
        <sz val="10"/>
        <rFont val="Arial"/>
        <family val="2"/>
      </rPr>
      <t>3</t>
    </r>
    <r>
      <rPr>
        <sz val="10"/>
        <rFont val="Arial"/>
        <family val="2"/>
      </rPr>
      <t>)</t>
    </r>
  </si>
  <si>
    <t>% C</t>
  </si>
  <si>
    <t>Soil depth (cm)</t>
  </si>
  <si>
    <t>Total carbon (t/ha)</t>
  </si>
  <si>
    <t>Soil (tC/ha)</t>
  </si>
  <si>
    <t>Trees</t>
  </si>
  <si>
    <t>Soil</t>
  </si>
  <si>
    <t>*if unknown, leave blank</t>
  </si>
  <si>
    <r>
      <t>Wood Density (g/cm3)</t>
    </r>
    <r>
      <rPr>
        <vertAlign val="superscript"/>
        <sz val="10"/>
        <color indexed="12"/>
        <rFont val="Arial"/>
        <family val="2"/>
      </rPr>
      <t>*</t>
    </r>
  </si>
  <si>
    <r>
      <t>Sum CO</t>
    </r>
    <r>
      <rPr>
        <vertAlign val="subscript"/>
        <sz val="12"/>
        <rFont val="Arial"/>
        <family val="2"/>
      </rPr>
      <t>2</t>
    </r>
    <r>
      <rPr>
        <sz val="12"/>
        <rFont val="Arial"/>
        <family val="2"/>
      </rPr>
      <t>e (t CO</t>
    </r>
    <r>
      <rPr>
        <vertAlign val="subscript"/>
        <sz val="12"/>
        <rFont val="Arial"/>
        <family val="2"/>
      </rPr>
      <t>2</t>
    </r>
    <r>
      <rPr>
        <sz val="12"/>
        <rFont val="Arial"/>
        <family val="2"/>
      </rPr>
      <t>e/ha)</t>
    </r>
  </si>
  <si>
    <t>Soil C sample ID #</t>
  </si>
  <si>
    <t>Sample depth (cm):</t>
  </si>
  <si>
    <t>Bulk density sample ID#</t>
  </si>
  <si>
    <r>
      <t>Soil sampler volume (cm</t>
    </r>
    <r>
      <rPr>
        <vertAlign val="superscript"/>
        <sz val="11"/>
        <rFont val="Arial"/>
        <family val="2"/>
      </rPr>
      <t>3</t>
    </r>
    <r>
      <rPr>
        <sz val="11"/>
        <rFont val="Arial"/>
        <family val="2"/>
      </rPr>
      <t>):</t>
    </r>
  </si>
  <si>
    <t>Carbon Pool Totals</t>
  </si>
  <si>
    <t>Bulk density (g/cm3)</t>
  </si>
  <si>
    <t>% Carbon</t>
  </si>
  <si>
    <t>Weight of bag/plastic sheet (g)</t>
  </si>
  <si>
    <t>Weight of bag/plastic + vegetation (g)</t>
  </si>
  <si>
    <t>Weight of bag (g)</t>
  </si>
  <si>
    <t>Weight of bag + subsample (g)</t>
  </si>
  <si>
    <t>Radius of sampling plot (m)</t>
  </si>
  <si>
    <t>Average Dry weight of shoot (kg)</t>
  </si>
  <si>
    <t>Number of shoots</t>
  </si>
  <si>
    <t>Diam at base (cm)</t>
  </si>
  <si>
    <t>Diameter at top (cm) (if measured directly)</t>
  </si>
  <si>
    <t>Est Diam at top (cm)</t>
  </si>
  <si>
    <t>Bottom Clinometer angle (%) -</t>
  </si>
  <si>
    <t>Top Clinometer angle (%) +</t>
  </si>
  <si>
    <t>Bamboo (t C/ha)</t>
  </si>
  <si>
    <t>Small Bamboo biomass (kg/ha)</t>
  </si>
  <si>
    <t>Medium Bamboo biomass (kg/ha)</t>
  </si>
  <si>
    <t>Large Bamboo biomass (kg/ha)</t>
  </si>
  <si>
    <t>Class 1 or 2 (1 or 2)</t>
  </si>
  <si>
    <r>
      <t>Volume (cm</t>
    </r>
    <r>
      <rPr>
        <vertAlign val="superscript"/>
        <sz val="10"/>
        <rFont val="Arial"/>
        <family val="2"/>
      </rPr>
      <t>3</t>
    </r>
    <r>
      <rPr>
        <sz val="10"/>
        <rFont val="Arial"/>
        <family val="2"/>
      </rPr>
      <t>)</t>
    </r>
  </si>
  <si>
    <t>Type in AG Biomass equation used. Go to Column I39:I258 AND column AA85:AA103 and replace equation with one used</t>
  </si>
  <si>
    <t>Biomass IF class 1 (kg)</t>
  </si>
  <si>
    <t>**must change!!!</t>
  </si>
  <si>
    <t>**must change equation for site!!!</t>
  </si>
  <si>
    <t>Before distributing this file, ensure each worksheet is locked. Never distribute this file unlocked. Formulas may accidently be deleted.</t>
  </si>
  <si>
    <t>Direct any questions to:</t>
  </si>
  <si>
    <t>Do not distribute this file without prior approval by Winrock International</t>
  </si>
  <si>
    <t>Create a copy of the worksheet 'Plot' for each plot: Right click on name of worksheet below. Select "Move or copy", Click "create copy". Plot worksheets can be saved in a separate file if desired.</t>
  </si>
  <si>
    <t>Trees &gt; 10 cm DBH Summary</t>
  </si>
  <si>
    <t>Trees &gt;10 cm (t C/ha)</t>
  </si>
  <si>
    <t>Tree Plot, &gt; 10 cm DBH</t>
  </si>
  <si>
    <t>Sum of Trees &gt; 10 cm</t>
  </si>
  <si>
    <t>For each plot's worksheet, copy data for each carbon pool from orange cells: e.g. for Trees &gt; 10 cm, copy cells E24, F24, and G24</t>
  </si>
  <si>
    <t xml:space="preserve">Steps 9-11 should be done for all pools, including those which were not present or measured, in order to calculate total stocks correctly in the 'Summary Sheet.' </t>
  </si>
  <si>
    <t>Litter Plot</t>
  </si>
  <si>
    <t>Litter (t C/ha)</t>
  </si>
  <si>
    <t xml:space="preserve">Litter Plot ID </t>
  </si>
  <si>
    <r>
      <t>Litter Plot area (m</t>
    </r>
    <r>
      <rPr>
        <vertAlign val="superscript"/>
        <sz val="10"/>
        <rFont val="Arial"/>
        <family val="2"/>
      </rPr>
      <t>2</t>
    </r>
    <r>
      <rPr>
        <sz val="10"/>
        <rFont val="Arial"/>
        <family val="2"/>
      </rPr>
      <t>)</t>
    </r>
  </si>
  <si>
    <t>90% CI (C t/ha)</t>
  </si>
  <si>
    <t>percent of total</t>
  </si>
  <si>
    <t>90% CI</t>
  </si>
  <si>
    <t>Lat</t>
  </si>
  <si>
    <t>Long</t>
  </si>
  <si>
    <r>
      <t xml:space="preserve">Plot Shape: </t>
    </r>
    <r>
      <rPr>
        <sz val="8"/>
        <rFont val="Arial"/>
        <family val="2"/>
      </rPr>
      <t>circle - C, square - S, rectangle - R</t>
    </r>
  </si>
  <si>
    <t>If Circle:</t>
  </si>
  <si>
    <t>Nested Plot Tree Diameter size classes (cm) - Enter minimum tree diameter measured in each plot (e.g. Small - 10; Medium - 20; Large - 50)</t>
  </si>
  <si>
    <t>Notes:</t>
  </si>
  <si>
    <t>Soil sampler diameter (cm)</t>
  </si>
  <si>
    <t>Soil sampler height (cm)</t>
  </si>
  <si>
    <t>General Instructions:</t>
  </si>
  <si>
    <t>The intelectual knowledge in this file is proprietary of Winrock International.</t>
  </si>
  <si>
    <t>Use this Excel file to enter measurements recorded from from BIOMASS PLOTS.</t>
  </si>
  <si>
    <t>Culm #</t>
  </si>
  <si>
    <t>Basal diameter (cm)</t>
  </si>
  <si>
    <r>
      <t>Bamboo plot area (m</t>
    </r>
    <r>
      <rPr>
        <vertAlign val="superscript"/>
        <sz val="10"/>
        <rFont val="Arial"/>
        <family val="2"/>
      </rPr>
      <t>2</t>
    </r>
    <r>
      <rPr>
        <sz val="10"/>
        <rFont val="Arial"/>
        <family val="2"/>
      </rPr>
      <t>)</t>
    </r>
  </si>
  <si>
    <t>Litter biomass (kg/ha)</t>
  </si>
  <si>
    <t>Bamboo biomass (kg/ha)</t>
  </si>
  <si>
    <r>
      <t>Volume (m</t>
    </r>
    <r>
      <rPr>
        <vertAlign val="superscript"/>
        <sz val="10"/>
        <rFont val="Arial"/>
        <family val="2"/>
      </rPr>
      <t>3</t>
    </r>
    <r>
      <rPr>
        <sz val="10"/>
        <rFont val="Arial"/>
        <family val="2"/>
      </rPr>
      <t>/ha)</t>
    </r>
  </si>
  <si>
    <t>Biomass (t/ha)</t>
  </si>
  <si>
    <t>Shrub #</t>
  </si>
  <si>
    <r>
      <t>Crown area (m</t>
    </r>
    <r>
      <rPr>
        <vertAlign val="superscript"/>
        <sz val="10"/>
        <rFont val="Arial"/>
        <family val="2"/>
      </rPr>
      <t>2</t>
    </r>
    <r>
      <rPr>
        <sz val="10"/>
        <rFont val="Arial"/>
        <family val="2"/>
      </rPr>
      <t>)</t>
    </r>
  </si>
  <si>
    <r>
      <t>Shrub plot area (m</t>
    </r>
    <r>
      <rPr>
        <vertAlign val="superscript"/>
        <sz val="10"/>
        <rFont val="Arial"/>
        <family val="2"/>
      </rPr>
      <t>2</t>
    </r>
    <r>
      <rPr>
        <sz val="10"/>
        <rFont val="Arial"/>
        <family val="2"/>
      </rPr>
      <t>)</t>
    </r>
  </si>
  <si>
    <t>Shrub biomass (kg/ha)</t>
  </si>
  <si>
    <t>Bamboo carbon (t C/ha)</t>
  </si>
  <si>
    <t>Large Bamboo carbon (t C/ha)</t>
  </si>
  <si>
    <t>Medium Bamboo carbon (t C/ha)</t>
  </si>
  <si>
    <t>Small Bamboo carbon (t C/ha)</t>
  </si>
  <si>
    <r>
      <t>Area of largest nest (m</t>
    </r>
    <r>
      <rPr>
        <vertAlign val="superscript"/>
        <sz val="10"/>
        <rFont val="Arial"/>
        <family val="2"/>
      </rPr>
      <t>2</t>
    </r>
    <r>
      <rPr>
        <sz val="10"/>
        <rFont val="Arial"/>
        <family val="2"/>
      </rPr>
      <t>)</t>
    </r>
  </si>
  <si>
    <t>Litter carbon (tC/ha)</t>
  </si>
  <si>
    <t>Shrub carbon (t C/ha)</t>
  </si>
  <si>
    <t>Slope corrected transect length (m)</t>
  </si>
  <si>
    <t>Slope of transect (%) *write in form: 10 for 10%, etc</t>
  </si>
  <si>
    <t>**Manager must change this to be the correct biomass equation for tree!!!!</t>
  </si>
  <si>
    <t>Dead Wood (Standing Dead) - Class 1 and 2</t>
  </si>
  <si>
    <t>(Dead Wood) Lying Dead Wood</t>
  </si>
  <si>
    <t>NonTree Vegetation (Clip Plot) (see below if using allometric method for non-tree woody vegetation)</t>
  </si>
  <si>
    <t>NonTree Vegetation (Clip Plot) (t C/ha)</t>
  </si>
  <si>
    <t>NonTree Woody Vegetation (Bamboo) (t C/ha)</t>
  </si>
  <si>
    <t>NonTree Woody Vegetation (Shrubs )(t C/ha)</t>
  </si>
  <si>
    <t>Dead Wood (Standing Dead Wood) (t C/ha)</t>
  </si>
  <si>
    <t>Dead Wood (Lying Dead Wood) (t C/ha)</t>
  </si>
  <si>
    <t>NonTree Woody Vegetation (Saplings) (t C/ha)</t>
  </si>
  <si>
    <t>NonTree Woody Vegetation (Saplings)</t>
  </si>
  <si>
    <t>NonTree Woody Vegetation (Bamboo) - Small Class (see below if using allometric method)</t>
  </si>
  <si>
    <t>NonTree Woody Vegetation (Bamboo) - Medium Class (see below if using allometric method)</t>
  </si>
  <si>
    <t>NonTree Woody Vegetation (Bamboo) - Large Class (see below if using allometric method)</t>
  </si>
  <si>
    <t>NonTree Woody Vegetation (Bamboo) - Allometric</t>
  </si>
  <si>
    <t>NonTree Woody Vegetation (Shrub) - Allometric</t>
  </si>
  <si>
    <t>Height</t>
  </si>
  <si>
    <t>Palm #</t>
  </si>
  <si>
    <t>Cluster ID</t>
  </si>
  <si>
    <t>Cluster Average AG Carbon (t C/ha)</t>
  </si>
  <si>
    <t>Cluster BG Carbon (t C/ha)</t>
  </si>
  <si>
    <r>
      <t>Total area of cluster (m</t>
    </r>
    <r>
      <rPr>
        <vertAlign val="superscript"/>
        <sz val="10"/>
        <rFont val="Arial"/>
        <family val="2"/>
      </rPr>
      <t>2</t>
    </r>
    <r>
      <rPr>
        <sz val="10"/>
        <rFont val="Arial"/>
        <family val="2"/>
      </rPr>
      <t>)</t>
    </r>
  </si>
  <si>
    <t>NonTree Woody Vegetation (Bamboo) Summary</t>
  </si>
  <si>
    <t>NonTree Woody Vegetation (Saplings) Summary</t>
  </si>
  <si>
    <t>NonTree Woody Vegetation (Shrubs) Summary</t>
  </si>
  <si>
    <t>Litter Summary</t>
  </si>
  <si>
    <t>Dead Wood (Standing Dead Wood) Summary</t>
  </si>
  <si>
    <t>Dead Wood (Lying Dead Wood) Summary</t>
  </si>
  <si>
    <t>Soil Summary</t>
  </si>
  <si>
    <t>Cluster average carbon (t/ha)</t>
  </si>
  <si>
    <t>Summary for all carbon pools in each plot for one stratum:</t>
  </si>
  <si>
    <t>Summary for all carbon pools for one stratum:</t>
  </si>
  <si>
    <t>AG Shrub (t C/ha)</t>
  </si>
  <si>
    <t>BG Shrub (t C/ha)</t>
  </si>
  <si>
    <t>Total AG NonTree  (t C/ha)</t>
  </si>
  <si>
    <t>Total BG (t C/ha)</t>
  </si>
  <si>
    <t>Total Dead Wood (t C/ha)</t>
  </si>
  <si>
    <t>Sum AG/BG Live + Dead Wood (t C/ha)</t>
  </si>
  <si>
    <t>NonTree Veg (Clip Plot) (t C/ha)</t>
  </si>
  <si>
    <t>NonTree Vegetation (Clip Plot) Summary</t>
  </si>
  <si>
    <t>Winrock does not guarantee that the results of this tool are error free.</t>
  </si>
  <si>
    <t>This tool can be used in association with Winrock's Standard Operating Procedures for Terrestrial Carbon Measurement Manual</t>
  </si>
  <si>
    <t>If you receive this file unlocked, do not use. It may have errors. Instead download the file from Winrock's website listed below.</t>
  </si>
  <si>
    <t>Rename each Plot worksheet as the 'plot ID' by right clicking on name of the worksheet, click 'rename' and type in the actual plot ID</t>
  </si>
  <si>
    <t>Enter data for each plot into a separate plot worksheet</t>
  </si>
  <si>
    <t>Winrock International's Manual Carbon Stock Calculation Tool - Version 2012</t>
  </si>
  <si>
    <t>www.winrock.org/ecosystems</t>
  </si>
  <si>
    <t>It is highly recommended that this file be directly downloaded from Winrock International or LEAF's website. Please check one of these websites to ensure the latest version is being used.</t>
  </si>
  <si>
    <t>Please visit one of our websites to download the latest version of this tool:</t>
  </si>
  <si>
    <t>www.leafasia.org</t>
  </si>
  <si>
    <t>Please read all the instructions carefully before using this tool.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</si>
</sst>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_(* #,##0_);_(* \(#,##0\);_(* &quot;-&quot;??_);_(@_)"/>
    <numFmt numFmtId="165" formatCode="0.000"/>
    <numFmt numFmtId="166" formatCode="#,##0.0"/>
    <numFmt numFmtId="167" formatCode="0.0"/>
    <numFmt numFmtId="168" formatCode="_(* #,##0.000_);_(* \(#,##0.000\);_(* &quot;-&quot;??_);_(@_)"/>
    <numFmt numFmtId="169" formatCode="0.0%"/>
    <numFmt numFmtId="170" formatCode="[Red][&lt;0]\-General;[Black]General;[Black]General"/>
    <numFmt numFmtId="171" formatCode="_(* #,##0.0000_);_(* \(#,##0.0000\);_(* &quot;-&quot;??_);_(@_)"/>
  </numFmts>
  <fonts count="53" x14ac:knownFonts="1">
    <font>
      <sz val="10"/>
      <name val="Arial"/>
    </font>
    <font>
      <sz val="10"/>
      <name val="Arial"/>
      <family val="2"/>
    </font>
    <font>
      <sz val="10"/>
      <color indexed="8"/>
      <name val="Arial"/>
      <family val="2"/>
    </font>
    <font>
      <sz val="8"/>
      <name val="Arial"/>
      <family val="2"/>
    </font>
    <font>
      <vertAlign val="superscript"/>
      <sz val="10"/>
      <name val="Arial"/>
      <family val="2"/>
    </font>
    <font>
      <sz val="10"/>
      <name val="Arial"/>
      <family val="2"/>
    </font>
    <font>
      <vertAlign val="superscript"/>
      <sz val="10"/>
      <color indexed="8"/>
      <name val="Arial"/>
      <family val="2"/>
    </font>
    <font>
      <u/>
      <sz val="10"/>
      <color indexed="12"/>
      <name val="Arial"/>
      <family val="2"/>
    </font>
    <font>
      <sz val="10"/>
      <color indexed="12"/>
      <name val="Arial"/>
      <family val="2"/>
    </font>
    <font>
      <b/>
      <sz val="10"/>
      <name val="Arial"/>
      <family val="2"/>
    </font>
    <font>
      <sz val="10"/>
      <color indexed="17"/>
      <name val="Arial"/>
      <family val="2"/>
    </font>
    <font>
      <sz val="9"/>
      <color indexed="17"/>
      <name val="Arial"/>
      <family val="2"/>
    </font>
    <font>
      <sz val="10"/>
      <color indexed="20"/>
      <name val="Arial"/>
      <family val="2"/>
    </font>
    <font>
      <i/>
      <sz val="10"/>
      <color indexed="20"/>
      <name val="Arial"/>
      <family val="2"/>
    </font>
    <font>
      <sz val="10"/>
      <color indexed="57"/>
      <name val="Arial"/>
      <family val="2"/>
    </font>
    <font>
      <sz val="12"/>
      <name val="Arial"/>
      <family val="2"/>
    </font>
    <font>
      <sz val="10"/>
      <color indexed="12"/>
      <name val="Arial"/>
      <family val="2"/>
    </font>
    <font>
      <sz val="12"/>
      <color indexed="8"/>
      <name val="Arial"/>
      <family val="2"/>
    </font>
    <font>
      <sz val="12"/>
      <color indexed="17"/>
      <name val="Arial"/>
      <family val="2"/>
    </font>
    <font>
      <b/>
      <sz val="12"/>
      <color indexed="17"/>
      <name val="Arial"/>
      <family val="2"/>
    </font>
    <font>
      <b/>
      <sz val="16"/>
      <name val="Arial"/>
      <family val="2"/>
    </font>
    <font>
      <sz val="12"/>
      <name val="Arial"/>
      <family val="2"/>
    </font>
    <font>
      <sz val="10"/>
      <color indexed="10"/>
      <name val="Arial"/>
      <family val="2"/>
    </font>
    <font>
      <sz val="12"/>
      <color indexed="12"/>
      <name val="Arial"/>
      <family val="2"/>
    </font>
    <font>
      <b/>
      <i/>
      <sz val="13"/>
      <color indexed="12"/>
      <name val="Arial"/>
      <family val="2"/>
    </font>
    <font>
      <b/>
      <sz val="14"/>
      <name val="Arial"/>
      <family val="2"/>
    </font>
    <font>
      <sz val="10"/>
      <color indexed="57"/>
      <name val="Arial"/>
      <family val="2"/>
    </font>
    <font>
      <sz val="10"/>
      <color indexed="20"/>
      <name val="Arial"/>
      <family val="2"/>
    </font>
    <font>
      <sz val="12"/>
      <color indexed="17"/>
      <name val="Arial"/>
      <family val="2"/>
    </font>
    <font>
      <sz val="8"/>
      <color indexed="81"/>
      <name val="Tahoma"/>
      <family val="2"/>
    </font>
    <font>
      <b/>
      <sz val="8"/>
      <color indexed="81"/>
      <name val="Tahoma"/>
      <family val="2"/>
    </font>
    <font>
      <sz val="9"/>
      <name val="Arial"/>
      <family val="2"/>
    </font>
    <font>
      <i/>
      <sz val="8"/>
      <color indexed="8"/>
      <name val="Comic Sans MS"/>
      <family val="4"/>
    </font>
    <font>
      <sz val="8"/>
      <color indexed="8"/>
      <name val="Comic Sans MS"/>
      <family val="4"/>
    </font>
    <font>
      <vertAlign val="superscript"/>
      <sz val="10"/>
      <color indexed="12"/>
      <name val="Arial"/>
      <family val="2"/>
    </font>
    <font>
      <vertAlign val="subscript"/>
      <sz val="12"/>
      <name val="Arial"/>
      <family val="2"/>
    </font>
    <font>
      <sz val="11"/>
      <name val="Arial"/>
      <family val="2"/>
    </font>
    <font>
      <vertAlign val="superscript"/>
      <sz val="11"/>
      <name val="Arial"/>
      <family val="2"/>
    </font>
    <font>
      <sz val="10"/>
      <color indexed="8"/>
      <name val="Verdana"/>
      <family val="2"/>
    </font>
    <font>
      <sz val="10"/>
      <color rgb="FF0070C0"/>
      <name val="Arial"/>
      <family val="2"/>
    </font>
    <font>
      <sz val="10"/>
      <color rgb="FFFF0000"/>
      <name val="Arial"/>
      <family val="2"/>
    </font>
    <font>
      <sz val="11"/>
      <color rgb="FFFF0000"/>
      <name val="Arial"/>
      <family val="2"/>
    </font>
    <font>
      <sz val="8"/>
      <color theme="1"/>
      <name val="Courier New"/>
      <family val="2"/>
    </font>
    <font>
      <sz val="10"/>
      <color rgb="FF008000"/>
      <name val="Arial"/>
      <family val="2"/>
    </font>
    <font>
      <sz val="10"/>
      <name val="Trebuchet MS"/>
      <family val="2"/>
    </font>
    <font>
      <b/>
      <sz val="16"/>
      <name val="Trebuchet MS"/>
      <family val="2"/>
    </font>
    <font>
      <sz val="13"/>
      <name val="Trebuchet MS"/>
      <family val="2"/>
    </font>
    <font>
      <sz val="12"/>
      <name val="Trebuchet MS"/>
      <family val="2"/>
    </font>
    <font>
      <sz val="9"/>
      <name val="Trebuchet MS"/>
      <family val="2"/>
    </font>
    <font>
      <b/>
      <i/>
      <sz val="12"/>
      <name val="Trebuchet MS"/>
      <family val="2"/>
    </font>
    <font>
      <sz val="9.5"/>
      <name val="Trebuchet MS"/>
      <family val="2"/>
    </font>
    <font>
      <u/>
      <sz val="10"/>
      <name val="Trebuchet MS"/>
      <family val="2"/>
    </font>
    <font>
      <sz val="11"/>
      <name val="Trebuchet MS"/>
      <family val="2"/>
    </font>
  </fonts>
  <fills count="13">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C0C0C0"/>
        <bgColor indexed="64"/>
      </patternFill>
    </fill>
    <fill>
      <patternFill patternType="solid">
        <fgColor rgb="FFFFFF99"/>
        <bgColor indexed="64"/>
      </patternFill>
    </fill>
    <fill>
      <patternFill patternType="solid">
        <fgColor rgb="FFBBE983"/>
        <bgColor indexed="64"/>
      </patternFill>
    </fill>
    <fill>
      <patternFill patternType="solid">
        <fgColor rgb="FF00B050"/>
        <bgColor indexed="64"/>
      </patternFill>
    </fill>
  </fills>
  <borders count="32">
    <border>
      <left/>
      <right/>
      <top/>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10"/>
      </left>
      <right/>
      <top/>
      <bottom/>
      <diagonal/>
    </border>
    <border>
      <left style="thin">
        <color indexed="10"/>
      </left>
      <right/>
      <top/>
      <bottom style="thin">
        <color indexed="10"/>
      </bottom>
      <diagonal/>
    </border>
    <border>
      <left style="thin">
        <color indexed="64"/>
      </left>
      <right/>
      <top style="thin">
        <color indexed="64"/>
      </top>
      <bottom style="thin">
        <color indexed="1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rgb="FFFF0000"/>
      </left>
      <right/>
      <top style="thin">
        <color rgb="FFFF0000"/>
      </top>
      <bottom/>
      <diagonal/>
    </border>
    <border>
      <left style="thin">
        <color rgb="FFFF0000"/>
      </left>
      <right/>
      <top/>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indexed="64"/>
      </left>
      <right style="thin">
        <color rgb="FF7030A0"/>
      </right>
      <top style="thin">
        <color indexed="64"/>
      </top>
      <bottom style="thin">
        <color indexed="64"/>
      </bottom>
      <diagonal/>
    </border>
    <border>
      <left style="thin">
        <color rgb="FF7030A0"/>
      </left>
      <right/>
      <top/>
      <bottom style="thin">
        <color rgb="FF7030A0"/>
      </bottom>
      <diagonal/>
    </border>
    <border>
      <left style="thin">
        <color indexed="64"/>
      </left>
      <right style="thin">
        <color indexed="64"/>
      </right>
      <top style="thin">
        <color indexed="64"/>
      </top>
      <bottom style="thin">
        <color rgb="FF7030A0"/>
      </bottom>
      <diagonal/>
    </border>
    <border>
      <left/>
      <right/>
      <top/>
      <bottom style="thin">
        <color rgb="FF7030A0"/>
      </bottom>
      <diagonal/>
    </border>
    <border>
      <left style="thin">
        <color indexed="64"/>
      </left>
      <right style="thin">
        <color rgb="FF7030A0"/>
      </right>
      <top style="thin">
        <color indexed="64"/>
      </top>
      <bottom style="thin">
        <color rgb="FF7030A0"/>
      </bottom>
      <diagonal/>
    </border>
    <border>
      <left/>
      <right style="thin">
        <color rgb="FF7030A0"/>
      </right>
      <top style="thin">
        <color rgb="FFFF0000"/>
      </top>
      <bottom/>
      <diagonal/>
    </border>
    <border>
      <left style="thin">
        <color indexed="64"/>
      </left>
      <right/>
      <top style="thin">
        <color indexed="64"/>
      </top>
      <bottom/>
      <diagonal/>
    </border>
    <border>
      <left style="thin">
        <color indexed="64"/>
      </left>
      <right/>
      <top/>
      <bottom style="thin">
        <color indexed="64"/>
      </bottom>
      <diagonal/>
    </border>
  </borders>
  <cellStyleXfs count="6">
    <xf numFmtId="0" fontId="0" fillId="0" borderId="0"/>
    <xf numFmtId="43" fontId="1" fillId="0" borderId="0" applyFont="0" applyFill="0" applyBorder="0" applyAlignment="0" applyProtection="0"/>
    <xf numFmtId="170" fontId="1" fillId="2" borderId="1">
      <alignment wrapText="1"/>
      <protection locked="0"/>
    </xf>
    <xf numFmtId="0" fontId="7" fillId="0" borderId="0" applyNumberFormat="0" applyFill="0" applyBorder="0" applyAlignment="0" applyProtection="0">
      <alignment vertical="top"/>
      <protection locked="0"/>
    </xf>
    <xf numFmtId="9" fontId="1" fillId="0" borderId="0" applyFont="0" applyFill="0" applyBorder="0" applyAlignment="0" applyProtection="0"/>
    <xf numFmtId="0" fontId="42" fillId="0" borderId="0"/>
  </cellStyleXfs>
  <cellXfs count="402">
    <xf numFmtId="0" fontId="0" fillId="0" borderId="0" xfId="0"/>
    <xf numFmtId="0" fontId="0" fillId="0" borderId="0" xfId="0" applyAlignment="1">
      <alignment horizontal="center"/>
    </xf>
    <xf numFmtId="43" fontId="5" fillId="0" borderId="0" xfId="0" applyNumberFormat="1" applyFont="1" applyAlignment="1">
      <alignment horizontal="center"/>
    </xf>
    <xf numFmtId="0" fontId="0" fillId="0" borderId="0" xfId="0" applyBorder="1"/>
    <xf numFmtId="0" fontId="8" fillId="0" borderId="0" xfId="0" applyFont="1"/>
    <xf numFmtId="0" fontId="1" fillId="0" borderId="0" xfId="0" applyFont="1" applyBorder="1"/>
    <xf numFmtId="0" fontId="1" fillId="0" borderId="0" xfId="0" applyFont="1" applyFill="1" applyBorder="1"/>
    <xf numFmtId="0" fontId="1"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12" fillId="0" borderId="0" xfId="0" applyFont="1"/>
    <xf numFmtId="43" fontId="1" fillId="0" borderId="0" xfId="0" applyNumberFormat="1" applyFont="1" applyFill="1" applyBorder="1"/>
    <xf numFmtId="164" fontId="13" fillId="0" borderId="0" xfId="1" applyNumberFormat="1" applyFont="1" applyBorder="1"/>
    <xf numFmtId="164" fontId="1" fillId="0" borderId="0" xfId="1" applyNumberFormat="1" applyFont="1"/>
    <xf numFmtId="164" fontId="1" fillId="0" borderId="0" xfId="1" applyNumberFormat="1"/>
    <xf numFmtId="0" fontId="14" fillId="0" borderId="0" xfId="0" applyFont="1" applyBorder="1"/>
    <xf numFmtId="164" fontId="10" fillId="0" borderId="0" xfId="1" applyNumberFormat="1" applyFont="1" applyBorder="1"/>
    <xf numFmtId="164" fontId="10" fillId="0" borderId="0" xfId="1" applyNumberFormat="1" applyFont="1" applyBorder="1" applyAlignment="1">
      <alignment horizontal="right"/>
    </xf>
    <xf numFmtId="164" fontId="13" fillId="0" borderId="0" xfId="1" applyNumberFormat="1" applyFont="1" applyBorder="1" applyAlignment="1">
      <alignment horizontal="left"/>
    </xf>
    <xf numFmtId="0" fontId="0" fillId="3" borderId="2" xfId="0" applyFill="1" applyBorder="1" applyAlignment="1">
      <alignment horizontal="center" vertical="center" wrapText="1"/>
    </xf>
    <xf numFmtId="164" fontId="10" fillId="0" borderId="2" xfId="1" applyNumberFormat="1" applyFont="1" applyBorder="1"/>
    <xf numFmtId="164" fontId="1" fillId="0" borderId="2" xfId="1" applyNumberFormat="1" applyFont="1" applyBorder="1" applyAlignment="1">
      <alignment horizontal="left"/>
    </xf>
    <xf numFmtId="43" fontId="10" fillId="0" borderId="2" xfId="1" applyFont="1" applyBorder="1"/>
    <xf numFmtId="164" fontId="10" fillId="0" borderId="2" xfId="0" applyNumberFormat="1" applyFont="1" applyBorder="1"/>
    <xf numFmtId="0" fontId="10" fillId="0" borderId="2" xfId="0" applyFont="1" applyBorder="1"/>
    <xf numFmtId="164" fontId="1" fillId="0" borderId="2" xfId="1" applyNumberFormat="1" applyFont="1" applyBorder="1" applyAlignment="1">
      <alignment horizontal="right"/>
    </xf>
    <xf numFmtId="0" fontId="1" fillId="3" borderId="2" xfId="0" applyFont="1" applyFill="1" applyBorder="1" applyAlignment="1">
      <alignment horizontal="center" vertical="center" wrapText="1"/>
    </xf>
    <xf numFmtId="43" fontId="14" fillId="0" borderId="2" xfId="0" applyNumberFormat="1" applyFont="1" applyBorder="1" applyAlignment="1">
      <alignment horizontal="center"/>
    </xf>
    <xf numFmtId="2" fontId="10" fillId="0" borderId="2" xfId="0" applyNumberFormat="1" applyFont="1" applyFill="1" applyBorder="1"/>
    <xf numFmtId="2" fontId="11" fillId="0" borderId="2" xfId="0" applyNumberFormat="1" applyFont="1" applyFill="1" applyBorder="1"/>
    <xf numFmtId="0" fontId="0" fillId="0" borderId="0" xfId="0" applyAlignment="1">
      <alignment horizontal="right"/>
    </xf>
    <xf numFmtId="164" fontId="10" fillId="0" borderId="3" xfId="0" applyNumberFormat="1" applyFont="1" applyBorder="1"/>
    <xf numFmtId="0" fontId="10" fillId="0" borderId="3" xfId="0" applyFont="1" applyBorder="1"/>
    <xf numFmtId="2" fontId="10" fillId="0" borderId="2" xfId="0" applyNumberFormat="1" applyFont="1" applyBorder="1"/>
    <xf numFmtId="0" fontId="9" fillId="0" borderId="0" xfId="0" applyFont="1"/>
    <xf numFmtId="3" fontId="14" fillId="0" borderId="2" xfId="0" applyNumberFormat="1" applyFont="1" applyBorder="1" applyAlignment="1">
      <alignment horizontal="right"/>
    </xf>
    <xf numFmtId="164" fontId="9" fillId="0" borderId="0" xfId="1" applyNumberFormat="1" applyFont="1"/>
    <xf numFmtId="164" fontId="9" fillId="0" borderId="0" xfId="1" applyNumberFormat="1" applyFont="1" applyBorder="1" applyAlignment="1">
      <alignment horizontal="left"/>
    </xf>
    <xf numFmtId="164" fontId="10" fillId="0" borderId="2" xfId="1" applyNumberFormat="1" applyFont="1" applyFill="1" applyBorder="1"/>
    <xf numFmtId="164" fontId="1" fillId="3" borderId="2" xfId="1" applyNumberFormat="1" applyFont="1" applyFill="1" applyBorder="1"/>
    <xf numFmtId="2" fontId="0" fillId="0" borderId="2" xfId="0" applyNumberFormat="1" applyFill="1" applyBorder="1"/>
    <xf numFmtId="0" fontId="5" fillId="0" borderId="0" xfId="0" applyFont="1"/>
    <xf numFmtId="0" fontId="16" fillId="0" borderId="0" xfId="0" applyFont="1"/>
    <xf numFmtId="4" fontId="5" fillId="0" borderId="2" xfId="0" applyNumberFormat="1" applyFont="1" applyFill="1" applyBorder="1" applyAlignment="1">
      <alignment horizontal="right"/>
    </xf>
    <xf numFmtId="43" fontId="1" fillId="0" borderId="2" xfId="0" applyNumberFormat="1" applyFont="1" applyFill="1" applyBorder="1" applyAlignment="1">
      <alignment horizontal="center"/>
    </xf>
    <xf numFmtId="43" fontId="1" fillId="0" borderId="4" xfId="0" applyNumberFormat="1" applyFont="1" applyFill="1" applyBorder="1" applyAlignment="1">
      <alignment horizontal="center"/>
    </xf>
    <xf numFmtId="164" fontId="10" fillId="0" borderId="2" xfId="0" applyNumberFormat="1" applyFont="1" applyBorder="1" applyAlignment="1">
      <alignment horizontal="center"/>
    </xf>
    <xf numFmtId="171" fontId="10" fillId="0" borderId="2" xfId="1" applyNumberFormat="1" applyFont="1" applyFill="1" applyBorder="1"/>
    <xf numFmtId="164" fontId="1" fillId="0" borderId="2" xfId="1" applyNumberFormat="1" applyFont="1" applyBorder="1"/>
    <xf numFmtId="0" fontId="20" fillId="0" borderId="0" xfId="0" applyFont="1" applyProtection="1"/>
    <xf numFmtId="0" fontId="1" fillId="0" borderId="0" xfId="0" applyFont="1" applyBorder="1" applyProtection="1"/>
    <xf numFmtId="0" fontId="0" fillId="0" borderId="0" xfId="0" applyProtection="1"/>
    <xf numFmtId="0" fontId="13" fillId="0" borderId="0" xfId="0" applyFont="1" applyProtection="1"/>
    <xf numFmtId="0" fontId="15" fillId="3" borderId="2" xfId="0" applyFont="1" applyFill="1" applyBorder="1" applyAlignment="1" applyProtection="1">
      <alignment horizontal="center" vertical="center" wrapText="1"/>
    </xf>
    <xf numFmtId="0" fontId="21" fillId="3" borderId="2" xfId="0" applyFont="1" applyFill="1" applyBorder="1" applyAlignment="1" applyProtection="1">
      <alignment horizontal="center" vertical="center" wrapText="1"/>
    </xf>
    <xf numFmtId="0" fontId="15" fillId="0" borderId="0" xfId="0" applyFont="1" applyAlignment="1" applyProtection="1">
      <alignment horizontal="center" vertical="center" wrapText="1"/>
    </xf>
    <xf numFmtId="0" fontId="17" fillId="0" borderId="2" xfId="0" applyFont="1" applyFill="1" applyBorder="1" applyAlignment="1" applyProtection="1">
      <alignment horizontal="left"/>
    </xf>
    <xf numFmtId="0" fontId="15" fillId="0" borderId="0" xfId="0" applyFont="1" applyProtection="1"/>
    <xf numFmtId="0" fontId="18" fillId="0" borderId="2" xfId="0" applyFont="1" applyBorder="1" applyProtection="1"/>
    <xf numFmtId="164" fontId="18" fillId="0" borderId="2" xfId="0" applyNumberFormat="1" applyFont="1" applyBorder="1" applyProtection="1"/>
    <xf numFmtId="164" fontId="0" fillId="0" borderId="0" xfId="1" applyNumberFormat="1" applyFont="1" applyBorder="1" applyAlignment="1" applyProtection="1">
      <alignment horizontal="right"/>
    </xf>
    <xf numFmtId="164" fontId="1" fillId="0" borderId="0" xfId="0" applyNumberFormat="1" applyFont="1" applyBorder="1" applyProtection="1"/>
    <xf numFmtId="0" fontId="9" fillId="0" borderId="0" xfId="0" applyFont="1" applyFill="1" applyBorder="1" applyAlignment="1" applyProtection="1">
      <alignment horizontal="right"/>
    </xf>
    <xf numFmtId="0" fontId="0" fillId="0" borderId="0" xfId="0" applyBorder="1" applyProtection="1"/>
    <xf numFmtId="164" fontId="9" fillId="0" borderId="0" xfId="0" applyNumberFormat="1" applyFont="1" applyBorder="1" applyProtection="1"/>
    <xf numFmtId="0" fontId="9" fillId="0" borderId="0" xfId="0" applyFont="1" applyBorder="1" applyAlignment="1" applyProtection="1">
      <alignment horizontal="right"/>
    </xf>
    <xf numFmtId="164" fontId="10" fillId="4" borderId="2" xfId="0" applyNumberFormat="1" applyFont="1" applyFill="1" applyBorder="1" applyProtection="1">
      <protection locked="0"/>
    </xf>
    <xf numFmtId="0" fontId="0" fillId="4" borderId="2" xfId="0" applyFill="1" applyBorder="1" applyProtection="1">
      <protection locked="0"/>
    </xf>
    <xf numFmtId="0" fontId="1" fillId="4" borderId="2" xfId="0" applyFont="1" applyFill="1" applyBorder="1" applyProtection="1">
      <protection locked="0"/>
    </xf>
    <xf numFmtId="0" fontId="1" fillId="5" borderId="2" xfId="0" applyFont="1" applyFill="1" applyBorder="1" applyProtection="1">
      <protection locked="0"/>
    </xf>
    <xf numFmtId="0" fontId="2" fillId="4" borderId="2" xfId="0" applyFont="1" applyFill="1" applyBorder="1" applyAlignment="1" applyProtection="1">
      <alignment horizontal="left"/>
      <protection locked="0"/>
    </xf>
    <xf numFmtId="164" fontId="0" fillId="4" borderId="2" xfId="1" applyNumberFormat="1" applyFont="1" applyFill="1" applyBorder="1" applyProtection="1">
      <protection locked="0"/>
    </xf>
    <xf numFmtId="43" fontId="1" fillId="4" borderId="2" xfId="0" applyNumberFormat="1" applyFont="1" applyFill="1" applyBorder="1" applyProtection="1">
      <protection locked="0"/>
    </xf>
    <xf numFmtId="4" fontId="5" fillId="4" borderId="2" xfId="0" applyNumberFormat="1" applyFont="1" applyFill="1" applyBorder="1" applyAlignment="1" applyProtection="1">
      <alignment horizontal="right"/>
      <protection locked="0"/>
    </xf>
    <xf numFmtId="0" fontId="0" fillId="4" borderId="2" xfId="0" applyFill="1" applyBorder="1" applyAlignment="1" applyProtection="1">
      <alignment horizontal="center"/>
      <protection locked="0"/>
    </xf>
    <xf numFmtId="43" fontId="8" fillId="0" borderId="0" xfId="0" applyNumberFormat="1" applyFont="1" applyFill="1" applyBorder="1" applyAlignment="1">
      <alignment horizontal="center" vertical="center" wrapText="1"/>
    </xf>
    <xf numFmtId="0" fontId="22" fillId="0" borderId="0" xfId="0" applyFont="1" applyAlignment="1">
      <alignment vertical="center" wrapText="1"/>
    </xf>
    <xf numFmtId="165" fontId="10" fillId="0" borderId="2" xfId="1" applyNumberFormat="1" applyFont="1" applyFill="1" applyBorder="1"/>
    <xf numFmtId="43" fontId="0" fillId="4" borderId="2" xfId="1" applyNumberFormat="1" applyFont="1" applyFill="1" applyBorder="1" applyProtection="1">
      <protection locked="0"/>
    </xf>
    <xf numFmtId="164" fontId="1" fillId="4" borderId="2" xfId="0" applyNumberFormat="1" applyFont="1" applyFill="1" applyBorder="1" applyProtection="1">
      <protection locked="0"/>
    </xf>
    <xf numFmtId="2" fontId="10" fillId="0" borderId="2" xfId="0" applyNumberFormat="1" applyFont="1" applyBorder="1" applyAlignment="1">
      <alignment horizontal="center"/>
    </xf>
    <xf numFmtId="168" fontId="1" fillId="5" borderId="2" xfId="0" applyNumberFormat="1" applyFont="1" applyFill="1" applyBorder="1" applyProtection="1">
      <protection locked="0"/>
    </xf>
    <xf numFmtId="4" fontId="18" fillId="0" borderId="2" xfId="1" applyNumberFormat="1" applyFont="1" applyBorder="1" applyProtection="1"/>
    <xf numFmtId="2" fontId="14" fillId="0" borderId="2" xfId="0" applyNumberFormat="1" applyFont="1" applyFill="1" applyBorder="1"/>
    <xf numFmtId="0" fontId="7" fillId="0" borderId="0" xfId="3" applyAlignment="1" applyProtection="1"/>
    <xf numFmtId="0" fontId="25" fillId="0" borderId="0" xfId="0" applyFont="1" applyBorder="1"/>
    <xf numFmtId="0" fontId="9" fillId="0" borderId="0" xfId="0" applyFont="1" applyBorder="1"/>
    <xf numFmtId="0" fontId="5" fillId="0" borderId="0" xfId="0" applyFont="1" applyBorder="1"/>
    <xf numFmtId="0" fontId="26" fillId="0" borderId="0" xfId="0" applyFont="1" applyBorder="1"/>
    <xf numFmtId="0" fontId="5" fillId="0" borderId="0" xfId="0" applyFont="1" applyFill="1" applyBorder="1"/>
    <xf numFmtId="0" fontId="27" fillId="0" borderId="0" xfId="0" applyFont="1"/>
    <xf numFmtId="0" fontId="5" fillId="0" borderId="0" xfId="0" applyFont="1" applyFill="1" applyBorder="1" applyAlignment="1">
      <alignment horizontal="center" vertical="center" wrapText="1"/>
    </xf>
    <xf numFmtId="0" fontId="5" fillId="4" borderId="2" xfId="0" applyFont="1" applyFill="1" applyBorder="1" applyProtection="1">
      <protection locked="0"/>
    </xf>
    <xf numFmtId="0" fontId="15" fillId="0" borderId="0" xfId="0" applyFont="1" applyBorder="1" applyProtection="1"/>
    <xf numFmtId="164" fontId="15" fillId="0" borderId="2" xfId="1" applyNumberFormat="1" applyFont="1" applyBorder="1"/>
    <xf numFmtId="2" fontId="28" fillId="0" borderId="2" xfId="0" applyNumberFormat="1" applyFont="1" applyFill="1" applyBorder="1" applyProtection="1"/>
    <xf numFmtId="164" fontId="28" fillId="0" borderId="2" xfId="0" applyNumberFormat="1" applyFont="1" applyFill="1" applyBorder="1" applyProtection="1"/>
    <xf numFmtId="164" fontId="5" fillId="4" borderId="2" xfId="1" applyNumberFormat="1" applyFont="1" applyFill="1" applyBorder="1" applyAlignment="1" applyProtection="1">
      <alignment horizontal="left"/>
      <protection locked="0"/>
    </xf>
    <xf numFmtId="0" fontId="1" fillId="0" borderId="2" xfId="0" applyFont="1" applyBorder="1" applyAlignment="1">
      <alignment horizontal="center"/>
    </xf>
    <xf numFmtId="0" fontId="26" fillId="4" borderId="2" xfId="0" applyFont="1" applyFill="1" applyBorder="1" applyProtection="1">
      <protection locked="0"/>
    </xf>
    <xf numFmtId="0" fontId="1" fillId="0" borderId="0" xfId="0" applyFont="1" applyFill="1" applyBorder="1" applyProtection="1"/>
    <xf numFmtId="168" fontId="1" fillId="0" borderId="0" xfId="0" applyNumberFormat="1" applyFont="1" applyFill="1" applyBorder="1" applyProtection="1"/>
    <xf numFmtId="0" fontId="1" fillId="0" borderId="0" xfId="0" applyFont="1" applyBorder="1" applyAlignment="1" applyProtection="1">
      <alignment horizontal="center"/>
    </xf>
    <xf numFmtId="0" fontId="9" fillId="0" borderId="0" xfId="0" applyFont="1" applyProtection="1"/>
    <xf numFmtId="0" fontId="14" fillId="0" borderId="0" xfId="0" applyFont="1" applyBorder="1" applyProtection="1"/>
    <xf numFmtId="43" fontId="5" fillId="4" borderId="2" xfId="0" applyNumberFormat="1" applyFont="1" applyFill="1" applyBorder="1" applyAlignment="1" applyProtection="1">
      <alignment horizontal="center"/>
      <protection locked="0"/>
    </xf>
    <xf numFmtId="164" fontId="14" fillId="5" borderId="2" xfId="0" applyNumberFormat="1" applyFont="1" applyFill="1" applyBorder="1" applyProtection="1">
      <protection locked="0"/>
    </xf>
    <xf numFmtId="0" fontId="5" fillId="0" borderId="0" xfId="0" applyFont="1" applyAlignment="1">
      <alignment horizontal="right"/>
    </xf>
    <xf numFmtId="0" fontId="5" fillId="0" borderId="0" xfId="0" applyFont="1" applyFill="1" applyBorder="1" applyAlignment="1">
      <alignment horizontal="right"/>
    </xf>
    <xf numFmtId="2" fontId="5" fillId="0" borderId="0" xfId="0" applyNumberFormat="1" applyFont="1" applyFill="1" applyBorder="1"/>
    <xf numFmtId="2" fontId="5" fillId="0" borderId="2" xfId="0" applyNumberFormat="1" applyFont="1" applyFill="1" applyBorder="1"/>
    <xf numFmtId="0" fontId="5" fillId="4" borderId="3" xfId="0" applyFont="1" applyFill="1" applyBorder="1" applyProtection="1">
      <protection locked="0"/>
    </xf>
    <xf numFmtId="0" fontId="5" fillId="0" borderId="9" xfId="0" applyFont="1" applyBorder="1" applyAlignment="1">
      <alignment horizontal="right"/>
    </xf>
    <xf numFmtId="0" fontId="5" fillId="0" borderId="10" xfId="0" applyFont="1" applyBorder="1" applyAlignment="1">
      <alignment horizontal="right"/>
    </xf>
    <xf numFmtId="0" fontId="5" fillId="4" borderId="11" xfId="0" applyFont="1" applyFill="1" applyBorder="1" applyProtection="1">
      <protection locked="0"/>
    </xf>
    <xf numFmtId="167" fontId="14" fillId="0" borderId="2" xfId="0" applyNumberFormat="1" applyFont="1" applyBorder="1" applyAlignment="1">
      <alignment horizontal="right"/>
    </xf>
    <xf numFmtId="166" fontId="14" fillId="0" borderId="2" xfId="0" applyNumberFormat="1" applyFont="1" applyBorder="1"/>
    <xf numFmtId="0" fontId="0" fillId="3" borderId="3" xfId="0" applyFill="1" applyBorder="1" applyAlignment="1">
      <alignment horizontal="center" vertical="center" wrapText="1"/>
    </xf>
    <xf numFmtId="0" fontId="10" fillId="0" borderId="0" xfId="0" applyFont="1" applyBorder="1"/>
    <xf numFmtId="167" fontId="10" fillId="0" borderId="2" xfId="0" applyNumberFormat="1" applyFont="1" applyBorder="1"/>
    <xf numFmtId="165" fontId="1" fillId="4" borderId="2" xfId="0" applyNumberFormat="1" applyFont="1" applyFill="1" applyBorder="1" applyAlignment="1" applyProtection="1">
      <protection locked="0"/>
    </xf>
    <xf numFmtId="165" fontId="1" fillId="4" borderId="2" xfId="1" applyNumberFormat="1" applyFont="1" applyFill="1" applyBorder="1" applyAlignment="1" applyProtection="1">
      <protection locked="0"/>
    </xf>
    <xf numFmtId="165" fontId="1" fillId="4" borderId="2" xfId="0" applyNumberFormat="1" applyFont="1" applyFill="1" applyBorder="1" applyProtection="1">
      <protection locked="0"/>
    </xf>
    <xf numFmtId="164" fontId="1" fillId="0" borderId="0" xfId="1" applyNumberFormat="1" applyFont="1" applyBorder="1" applyAlignment="1">
      <alignment horizontal="right"/>
    </xf>
    <xf numFmtId="167" fontId="14" fillId="4" borderId="2" xfId="0" applyNumberFormat="1" applyFont="1" applyFill="1" applyBorder="1" applyAlignment="1" applyProtection="1">
      <alignment horizontal="right"/>
      <protection locked="0"/>
    </xf>
    <xf numFmtId="0" fontId="5" fillId="0" borderId="0" xfId="0" applyFont="1" applyBorder="1" applyAlignment="1">
      <alignment horizontal="right" vertical="center" wrapText="1"/>
    </xf>
    <xf numFmtId="0" fontId="5" fillId="0" borderId="0" xfId="0" applyFont="1" applyFill="1" applyBorder="1" applyAlignment="1" applyProtection="1">
      <alignment horizontal="left"/>
      <protection locked="0"/>
    </xf>
    <xf numFmtId="0" fontId="5" fillId="0" borderId="0" xfId="0" applyFont="1" applyBorder="1" applyAlignment="1"/>
    <xf numFmtId="0" fontId="5" fillId="0" borderId="0" xfId="0" applyFont="1" applyFill="1" applyBorder="1" applyProtection="1">
      <protection locked="0"/>
    </xf>
    <xf numFmtId="0" fontId="26" fillId="0" borderId="0" xfId="0" applyFont="1" applyFill="1" applyBorder="1" applyProtection="1">
      <protection locked="0"/>
    </xf>
    <xf numFmtId="168" fontId="19" fillId="0" borderId="0" xfId="0" applyNumberFormat="1" applyFont="1" applyFill="1" applyBorder="1" applyProtection="1">
      <protection locked="0"/>
    </xf>
    <xf numFmtId="0" fontId="22" fillId="0" borderId="8" xfId="0" applyFont="1" applyBorder="1" applyAlignment="1">
      <alignment vertical="center" wrapText="1"/>
    </xf>
    <xf numFmtId="0" fontId="2" fillId="0" borderId="2" xfId="0" applyFont="1" applyFill="1" applyBorder="1" applyAlignment="1" applyProtection="1">
      <alignment horizontal="left"/>
    </xf>
    <xf numFmtId="0" fontId="2" fillId="0" borderId="0" xfId="0" applyFont="1" applyFill="1" applyBorder="1" applyAlignment="1" applyProtection="1">
      <alignment horizontal="left"/>
      <protection locked="0"/>
    </xf>
    <xf numFmtId="164" fontId="10" fillId="0" borderId="0" xfId="0" applyNumberFormat="1" applyFont="1" applyBorder="1" applyAlignment="1">
      <alignment horizontal="center"/>
    </xf>
    <xf numFmtId="164" fontId="10" fillId="0" borderId="0" xfId="0" applyNumberFormat="1" applyFont="1" applyBorder="1"/>
    <xf numFmtId="2" fontId="10" fillId="0" borderId="0" xfId="0" applyNumberFormat="1" applyFont="1" applyBorder="1" applyAlignment="1">
      <alignment horizontal="center"/>
    </xf>
    <xf numFmtId="171" fontId="10" fillId="0" borderId="0" xfId="1" applyNumberFormat="1" applyFont="1" applyFill="1" applyBorder="1"/>
    <xf numFmtId="43" fontId="1" fillId="0" borderId="0" xfId="0" applyNumberFormat="1" applyFont="1" applyFill="1" applyBorder="1" applyProtection="1">
      <protection locked="0"/>
    </xf>
    <xf numFmtId="0" fontId="0" fillId="0" borderId="0" xfId="0" applyFill="1" applyBorder="1" applyProtection="1">
      <protection locked="0"/>
    </xf>
    <xf numFmtId="0" fontId="1" fillId="5" borderId="2" xfId="0" applyFont="1" applyFill="1" applyBorder="1" applyAlignment="1" applyProtection="1">
      <alignment horizontal="center"/>
      <protection locked="0"/>
    </xf>
    <xf numFmtId="0" fontId="0" fillId="0" borderId="2" xfId="0" applyFill="1" applyBorder="1" applyAlignment="1">
      <alignment horizontal="center" vertical="center" wrapText="1"/>
    </xf>
    <xf numFmtId="0" fontId="8" fillId="0" borderId="0" xfId="0" applyFont="1" applyAlignment="1">
      <alignment horizontal="center" vertical="center" wrapText="1"/>
    </xf>
    <xf numFmtId="0" fontId="8" fillId="0" borderId="8" xfId="0" applyFont="1" applyBorder="1" applyAlignment="1">
      <alignment horizontal="center" vertical="center" wrapText="1"/>
    </xf>
    <xf numFmtId="0" fontId="38" fillId="0" borderId="0" xfId="0" applyFont="1"/>
    <xf numFmtId="0" fontId="10" fillId="0" borderId="2" xfId="0" applyNumberFormat="1" applyFont="1" applyBorder="1" applyAlignment="1">
      <alignment horizontal="center"/>
    </xf>
    <xf numFmtId="164" fontId="1" fillId="0" borderId="2" xfId="1" applyNumberFormat="1" applyFont="1" applyFill="1" applyBorder="1" applyProtection="1"/>
    <xf numFmtId="164" fontId="1" fillId="0" borderId="2" xfId="0" applyNumberFormat="1" applyFont="1" applyFill="1" applyBorder="1" applyAlignment="1" applyProtection="1">
      <alignment horizontal="center"/>
    </xf>
    <xf numFmtId="43" fontId="1" fillId="0" borderId="2" xfId="0" applyNumberFormat="1" applyFont="1" applyFill="1" applyBorder="1" applyProtection="1"/>
    <xf numFmtId="165" fontId="10" fillId="0" borderId="0" xfId="1" applyNumberFormat="1" applyFont="1" applyFill="1" applyBorder="1"/>
    <xf numFmtId="0" fontId="10" fillId="0" borderId="0" xfId="0" applyFont="1" applyFill="1" applyBorder="1"/>
    <xf numFmtId="0" fontId="1" fillId="0" borderId="0" xfId="0" applyFont="1" applyFill="1" applyBorder="1" applyProtection="1">
      <protection locked="0"/>
    </xf>
    <xf numFmtId="2" fontId="5" fillId="0" borderId="2" xfId="0" applyNumberFormat="1" applyFont="1" applyFill="1" applyBorder="1" applyProtection="1"/>
    <xf numFmtId="0" fontId="0" fillId="0" borderId="0" xfId="0" applyFill="1" applyBorder="1" applyProtection="1"/>
    <xf numFmtId="0" fontId="39" fillId="0" borderId="0" xfId="0" applyFont="1" applyProtection="1"/>
    <xf numFmtId="0" fontId="39" fillId="0" borderId="0" xfId="0" applyFont="1" applyBorder="1"/>
    <xf numFmtId="167" fontId="1" fillId="4" borderId="2" xfId="1" applyNumberFormat="1" applyFont="1" applyFill="1" applyBorder="1" applyProtection="1">
      <protection locked="0"/>
    </xf>
    <xf numFmtId="167" fontId="0" fillId="4" borderId="2" xfId="0" applyNumberFormat="1" applyFill="1" applyBorder="1" applyProtection="1">
      <protection locked="0"/>
    </xf>
    <xf numFmtId="167" fontId="1" fillId="4" borderId="2" xfId="0" applyNumberFormat="1" applyFont="1" applyFill="1" applyBorder="1" applyProtection="1">
      <protection locked="0"/>
    </xf>
    <xf numFmtId="0" fontId="14" fillId="5" borderId="2" xfId="0" applyFont="1" applyFill="1" applyBorder="1" applyProtection="1">
      <protection locked="0"/>
    </xf>
    <xf numFmtId="0" fontId="1" fillId="0" borderId="2" xfId="0" applyFont="1" applyFill="1" applyBorder="1" applyAlignment="1">
      <alignment horizontal="center" vertical="center" wrapText="1"/>
    </xf>
    <xf numFmtId="0" fontId="36" fillId="4" borderId="2" xfId="0" applyFont="1" applyFill="1" applyBorder="1" applyAlignment="1" applyProtection="1">
      <alignment horizontal="justify"/>
      <protection locked="0"/>
    </xf>
    <xf numFmtId="0" fontId="0" fillId="4" borderId="2" xfId="0" applyFill="1" applyBorder="1" applyAlignment="1" applyProtection="1">
      <alignment horizontal="center" vertical="center" wrapText="1"/>
      <protection locked="0"/>
    </xf>
    <xf numFmtId="0" fontId="1" fillId="5" borderId="2" xfId="0" applyNumberFormat="1" applyFont="1" applyFill="1" applyBorder="1" applyProtection="1">
      <protection locked="0"/>
    </xf>
    <xf numFmtId="0" fontId="1" fillId="4" borderId="2" xfId="0" applyFont="1" applyFill="1" applyBorder="1" applyAlignment="1" applyProtection="1">
      <alignment horizontal="center"/>
      <protection locked="0"/>
    </xf>
    <xf numFmtId="3" fontId="18" fillId="0" borderId="2" xfId="1" applyNumberFormat="1" applyFont="1" applyBorder="1" applyProtection="1"/>
    <xf numFmtId="169" fontId="1" fillId="0" borderId="0" xfId="0" applyNumberFormat="1" applyFont="1" applyBorder="1" applyProtection="1"/>
    <xf numFmtId="0" fontId="0" fillId="3" borderId="2" xfId="0" applyFill="1" applyBorder="1" applyAlignment="1" applyProtection="1">
      <alignment horizontal="center" vertical="center" wrapText="1"/>
    </xf>
    <xf numFmtId="0" fontId="0" fillId="3" borderId="2" xfId="0" applyFill="1" applyBorder="1" applyAlignment="1">
      <alignment horizontal="center" vertical="center" wrapText="1"/>
    </xf>
    <xf numFmtId="0" fontId="0" fillId="4" borderId="3" xfId="0" applyFill="1" applyBorder="1" applyAlignment="1" applyProtection="1">
      <alignment horizontal="center" vertical="center" wrapText="1"/>
      <protection locked="0"/>
    </xf>
    <xf numFmtId="0" fontId="5" fillId="3" borderId="2" xfId="0" applyFont="1" applyFill="1" applyBorder="1" applyAlignment="1">
      <alignment horizontal="center" vertical="center" wrapText="1"/>
    </xf>
    <xf numFmtId="0" fontId="5" fillId="0" borderId="0" xfId="0" applyFont="1" applyBorder="1" applyAlignment="1">
      <alignment horizontal="right"/>
    </xf>
    <xf numFmtId="43" fontId="14" fillId="6" borderId="2" xfId="0" applyNumberFormat="1" applyFont="1" applyFill="1" applyBorder="1" applyAlignment="1" applyProtection="1">
      <alignment horizontal="center"/>
    </xf>
    <xf numFmtId="0" fontId="26" fillId="0" borderId="0" xfId="0" applyFont="1" applyBorder="1" applyProtection="1"/>
    <xf numFmtId="164" fontId="1" fillId="3" borderId="2" xfId="1" applyNumberFormat="1" applyFont="1" applyFill="1" applyBorder="1" applyProtection="1"/>
    <xf numFmtId="0" fontId="0" fillId="0" borderId="0" xfId="0" applyAlignment="1" applyProtection="1">
      <alignment horizontal="center"/>
    </xf>
    <xf numFmtId="164" fontId="1" fillId="0" borderId="2" xfId="1" applyNumberFormat="1" applyFont="1" applyBorder="1" applyAlignment="1" applyProtection="1">
      <alignment horizontal="left"/>
    </xf>
    <xf numFmtId="43" fontId="10" fillId="0" borderId="2" xfId="1" applyFont="1" applyBorder="1" applyProtection="1"/>
    <xf numFmtId="0" fontId="32" fillId="0" borderId="0" xfId="0" applyFont="1" applyProtection="1"/>
    <xf numFmtId="0" fontId="8" fillId="0" borderId="0" xfId="0" applyFont="1" applyProtection="1"/>
    <xf numFmtId="0" fontId="33" fillId="0" borderId="0" xfId="0" applyFont="1" applyProtection="1"/>
    <xf numFmtId="164" fontId="10" fillId="0" borderId="2" xfId="0" applyNumberFormat="1" applyFont="1" applyBorder="1" applyProtection="1"/>
    <xf numFmtId="0" fontId="5" fillId="0" borderId="0" xfId="0" applyFont="1" applyProtection="1"/>
    <xf numFmtId="164" fontId="1" fillId="0" borderId="2" xfId="1" applyNumberFormat="1" applyFont="1" applyBorder="1" applyProtection="1"/>
    <xf numFmtId="164" fontId="10" fillId="0" borderId="2" xfId="1" applyNumberFormat="1" applyFont="1" applyBorder="1" applyProtection="1"/>
    <xf numFmtId="164" fontId="1" fillId="0" borderId="7" xfId="1" applyNumberFormat="1" applyFont="1" applyBorder="1" applyProtection="1"/>
    <xf numFmtId="164" fontId="10" fillId="0" borderId="0" xfId="1" applyNumberFormat="1" applyFont="1" applyBorder="1" applyProtection="1"/>
    <xf numFmtId="164" fontId="1" fillId="0" borderId="3" xfId="1" applyNumberFormat="1" applyFont="1" applyBorder="1" applyProtection="1"/>
    <xf numFmtId="168" fontId="10" fillId="0" borderId="2" xfId="1" applyNumberFormat="1" applyFont="1" applyBorder="1" applyProtection="1"/>
    <xf numFmtId="168" fontId="10" fillId="0" borderId="0" xfId="1" applyNumberFormat="1" applyFont="1" applyBorder="1" applyProtection="1"/>
    <xf numFmtId="164" fontId="1" fillId="0" borderId="0" xfId="1" applyNumberFormat="1" applyFont="1" applyFill="1" applyBorder="1" applyAlignment="1" applyProtection="1">
      <alignment vertical="top"/>
    </xf>
    <xf numFmtId="164" fontId="1" fillId="0" borderId="0" xfId="1" applyNumberFormat="1" applyFont="1" applyBorder="1" applyAlignment="1" applyProtection="1">
      <alignment vertical="top" wrapText="1"/>
    </xf>
    <xf numFmtId="164" fontId="1" fillId="0" borderId="0" xfId="1" applyNumberFormat="1" applyFont="1" applyBorder="1" applyProtection="1"/>
    <xf numFmtId="0" fontId="0" fillId="0" borderId="2" xfId="0" applyBorder="1" applyProtection="1"/>
    <xf numFmtId="165" fontId="1" fillId="0" borderId="0" xfId="0" applyNumberFormat="1" applyFont="1" applyProtection="1"/>
    <xf numFmtId="0" fontId="1" fillId="0" borderId="0" xfId="0" applyFont="1" applyProtection="1"/>
    <xf numFmtId="0" fontId="1" fillId="0" borderId="0" xfId="0" applyFont="1" applyBorder="1" applyAlignment="1">
      <alignment horizontal="right"/>
    </xf>
    <xf numFmtId="0" fontId="5" fillId="4" borderId="5" xfId="0" applyFont="1" applyFill="1" applyBorder="1" applyAlignment="1" applyProtection="1">
      <protection locked="0"/>
    </xf>
    <xf numFmtId="0" fontId="40" fillId="4" borderId="2" xfId="0" applyFont="1" applyFill="1" applyBorder="1" applyProtection="1">
      <protection locked="0"/>
    </xf>
    <xf numFmtId="2" fontId="1" fillId="4" borderId="2" xfId="4" applyNumberFormat="1" applyFill="1" applyBorder="1" applyProtection="1">
      <protection locked="0"/>
    </xf>
    <xf numFmtId="0" fontId="5" fillId="0" borderId="19" xfId="0" applyFont="1" applyBorder="1"/>
    <xf numFmtId="0" fontId="26" fillId="0" borderId="20" xfId="0" applyFont="1" applyBorder="1"/>
    <xf numFmtId="0" fontId="26" fillId="0" borderId="21" xfId="0" applyFont="1" applyBorder="1"/>
    <xf numFmtId="0" fontId="5" fillId="0" borderId="22" xfId="0" applyFont="1" applyBorder="1" applyAlignment="1">
      <alignment horizontal="right"/>
    </xf>
    <xf numFmtId="0" fontId="26" fillId="4" borderId="24" xfId="0" applyFont="1" applyFill="1" applyBorder="1" applyProtection="1">
      <protection locked="0"/>
    </xf>
    <xf numFmtId="0" fontId="5" fillId="0" borderId="25" xfId="0" applyFont="1" applyBorder="1" applyAlignment="1">
      <alignment horizontal="right"/>
    </xf>
    <xf numFmtId="0" fontId="26" fillId="4" borderId="26" xfId="0" applyFont="1" applyFill="1" applyBorder="1" applyProtection="1">
      <protection locked="0"/>
    </xf>
    <xf numFmtId="0" fontId="5" fillId="0" borderId="27" xfId="0" applyFont="1" applyBorder="1" applyAlignment="1">
      <alignment horizontal="right"/>
    </xf>
    <xf numFmtId="0" fontId="26" fillId="4" borderId="28" xfId="0" applyFont="1" applyFill="1" applyBorder="1" applyProtection="1">
      <protection locked="0"/>
    </xf>
    <xf numFmtId="0" fontId="5" fillId="0" borderId="17" xfId="0" applyFont="1" applyBorder="1" applyAlignment="1">
      <alignment vertical="center"/>
    </xf>
    <xf numFmtId="0" fontId="5" fillId="0" borderId="29" xfId="0" applyFont="1" applyBorder="1" applyAlignment="1">
      <alignment vertical="center"/>
    </xf>
    <xf numFmtId="1" fontId="5" fillId="4" borderId="2" xfId="0" applyNumberFormat="1" applyFont="1" applyFill="1" applyBorder="1" applyProtection="1">
      <protection locked="0"/>
    </xf>
    <xf numFmtId="0" fontId="0" fillId="0" borderId="2" xfId="0" applyFill="1" applyBorder="1" applyProtection="1"/>
    <xf numFmtId="0" fontId="1" fillId="4" borderId="2" xfId="0" applyFont="1" applyFill="1" applyBorder="1" applyAlignment="1" applyProtection="1">
      <alignment horizontal="left"/>
      <protection locked="0"/>
    </xf>
    <xf numFmtId="0" fontId="1" fillId="0" borderId="0" xfId="0" applyFont="1" applyBorder="1" applyAlignment="1">
      <alignment horizontal="right" vertical="top"/>
    </xf>
    <xf numFmtId="43" fontId="40" fillId="4" borderId="2" xfId="1" applyNumberFormat="1" applyFont="1" applyFill="1" applyBorder="1" applyProtection="1">
      <protection locked="0"/>
    </xf>
    <xf numFmtId="0" fontId="41" fillId="4" borderId="2" xfId="0" applyFont="1" applyFill="1" applyBorder="1" applyAlignment="1" applyProtection="1">
      <alignment horizontal="justify"/>
      <protection locked="0"/>
    </xf>
    <xf numFmtId="0" fontId="39" fillId="0" borderId="0" xfId="0" applyFont="1" applyFill="1" applyBorder="1"/>
    <xf numFmtId="0" fontId="24" fillId="7" borderId="0" xfId="5" applyFont="1" applyFill="1" applyBorder="1"/>
    <xf numFmtId="0" fontId="1" fillId="7" borderId="0" xfId="5" applyFont="1" applyFill="1" applyAlignment="1">
      <alignment wrapText="1"/>
    </xf>
    <xf numFmtId="0" fontId="1" fillId="7" borderId="0" xfId="5" applyFont="1" applyFill="1"/>
    <xf numFmtId="0" fontId="23" fillId="7" borderId="0" xfId="5" applyFont="1" applyFill="1" applyBorder="1"/>
    <xf numFmtId="2" fontId="5" fillId="8" borderId="2" xfId="0" applyNumberFormat="1" applyFont="1" applyFill="1" applyBorder="1" applyProtection="1"/>
    <xf numFmtId="0" fontId="0" fillId="0" borderId="2" xfId="0" applyFill="1" applyBorder="1" applyProtection="1">
      <protection locked="0"/>
    </xf>
    <xf numFmtId="0" fontId="10" fillId="0" borderId="2" xfId="0" applyFont="1" applyFill="1" applyBorder="1"/>
    <xf numFmtId="0" fontId="1" fillId="0" borderId="2" xfId="0" applyFont="1" applyFill="1" applyBorder="1" applyProtection="1">
      <protection locked="0"/>
    </xf>
    <xf numFmtId="0" fontId="9" fillId="0" borderId="2" xfId="0" applyFont="1" applyFill="1" applyBorder="1"/>
    <xf numFmtId="0" fontId="0" fillId="0" borderId="2" xfId="0" applyFill="1" applyBorder="1"/>
    <xf numFmtId="0" fontId="1" fillId="0" borderId="2" xfId="0" applyFont="1" applyFill="1" applyBorder="1"/>
    <xf numFmtId="0" fontId="0" fillId="0" borderId="2" xfId="0" applyBorder="1"/>
    <xf numFmtId="0" fontId="0" fillId="8" borderId="2" xfId="0" applyFill="1" applyBorder="1" applyProtection="1">
      <protection locked="0"/>
    </xf>
    <xf numFmtId="0" fontId="0" fillId="8" borderId="2" xfId="0" applyFill="1" applyBorder="1"/>
    <xf numFmtId="0" fontId="5" fillId="8" borderId="2" xfId="0" applyFont="1" applyFill="1" applyBorder="1" applyAlignment="1">
      <alignment horizontal="center" vertical="center" wrapText="1"/>
    </xf>
    <xf numFmtId="0" fontId="0" fillId="8" borderId="2" xfId="0" applyFill="1" applyBorder="1" applyAlignment="1">
      <alignment horizontal="center" vertical="center" wrapText="1"/>
    </xf>
    <xf numFmtId="0" fontId="0" fillId="8" borderId="2" xfId="0" applyFill="1" applyBorder="1" applyProtection="1"/>
    <xf numFmtId="0" fontId="0" fillId="8" borderId="2" xfId="0" applyFill="1" applyBorder="1" applyAlignment="1" applyProtection="1">
      <alignment horizontal="center" vertical="center" wrapText="1"/>
    </xf>
    <xf numFmtId="0" fontId="10" fillId="8" borderId="2" xfId="0" applyFont="1" applyFill="1" applyBorder="1"/>
    <xf numFmtId="0" fontId="10" fillId="6" borderId="2" xfId="0" applyFont="1" applyFill="1" applyBorder="1"/>
    <xf numFmtId="0" fontId="0" fillId="6" borderId="2" xfId="0" applyFill="1" applyBorder="1"/>
    <xf numFmtId="0" fontId="5" fillId="6" borderId="2" xfId="0" applyFont="1" applyFill="1" applyBorder="1" applyAlignment="1">
      <alignment horizontal="center" vertical="center" wrapText="1"/>
    </xf>
    <xf numFmtId="0" fontId="0" fillId="6" borderId="2" xfId="0" applyFill="1" applyBorder="1" applyAlignment="1">
      <alignment horizontal="center" vertical="center" wrapText="1"/>
    </xf>
    <xf numFmtId="165" fontId="10" fillId="6" borderId="2" xfId="1" applyNumberFormat="1" applyFont="1" applyFill="1" applyBorder="1"/>
    <xf numFmtId="2" fontId="1" fillId="0" borderId="2" xfId="0" applyNumberFormat="1" applyFont="1" applyFill="1" applyBorder="1" applyProtection="1"/>
    <xf numFmtId="0" fontId="0" fillId="6" borderId="4" xfId="0" applyFill="1" applyBorder="1"/>
    <xf numFmtId="165" fontId="10" fillId="0" borderId="4" xfId="1" applyNumberFormat="1" applyFont="1" applyFill="1" applyBorder="1"/>
    <xf numFmtId="0" fontId="0" fillId="0" borderId="16" xfId="0" applyBorder="1" applyAlignment="1">
      <alignment horizontal="right"/>
    </xf>
    <xf numFmtId="2" fontId="43" fillId="0" borderId="13" xfId="0" applyNumberFormat="1" applyFont="1" applyFill="1" applyBorder="1"/>
    <xf numFmtId="0" fontId="15" fillId="0" borderId="3" xfId="0" applyFont="1" applyBorder="1"/>
    <xf numFmtId="0" fontId="15" fillId="0" borderId="12" xfId="0" applyFont="1" applyBorder="1"/>
    <xf numFmtId="0" fontId="15" fillId="0" borderId="13" xfId="0" applyFont="1" applyBorder="1"/>
    <xf numFmtId="164" fontId="1" fillId="0" borderId="0" xfId="1" applyNumberFormat="1" applyFont="1" applyBorder="1"/>
    <xf numFmtId="0" fontId="1" fillId="3" borderId="2" xfId="0" applyFont="1" applyFill="1" applyBorder="1" applyAlignment="1">
      <alignment horizontal="center" vertical="center" wrapText="1"/>
    </xf>
    <xf numFmtId="0" fontId="2" fillId="0" borderId="2" xfId="0" applyFont="1" applyFill="1" applyBorder="1" applyAlignment="1" applyProtection="1">
      <alignment horizontal="left"/>
      <protection locked="0"/>
    </xf>
    <xf numFmtId="0" fontId="1" fillId="0" borderId="0" xfId="0" applyFont="1" applyBorder="1" applyAlignment="1"/>
    <xf numFmtId="0" fontId="0" fillId="3" borderId="2" xfId="0" applyFill="1" applyBorder="1" applyAlignment="1">
      <alignment horizontal="center" vertical="center" wrapText="1"/>
    </xf>
    <xf numFmtId="0" fontId="0" fillId="3" borderId="2" xfId="0" applyFill="1" applyBorder="1" applyAlignment="1" applyProtection="1">
      <alignment horizontal="center" vertical="center" wrapText="1"/>
    </xf>
    <xf numFmtId="164" fontId="1" fillId="0" borderId="0" xfId="1" applyNumberFormat="1" applyFont="1" applyBorder="1" applyAlignment="1" applyProtection="1">
      <alignment vertical="top" wrapText="1"/>
    </xf>
    <xf numFmtId="0" fontId="1" fillId="0" borderId="0" xfId="0" applyFont="1" applyFill="1" applyBorder="1" applyAlignment="1" applyProtection="1">
      <alignment horizontal="left"/>
      <protection locked="0"/>
    </xf>
    <xf numFmtId="0" fontId="1" fillId="0" borderId="0" xfId="0" applyFont="1" applyFill="1" applyBorder="1" applyAlignment="1">
      <alignment horizontal="center" wrapText="1"/>
    </xf>
    <xf numFmtId="164" fontId="1" fillId="8" borderId="2" xfId="1" applyNumberFormat="1" applyFont="1" applyFill="1" applyBorder="1" applyAlignment="1" applyProtection="1">
      <alignment horizontal="left"/>
      <protection locked="0"/>
    </xf>
    <xf numFmtId="0" fontId="0" fillId="9" borderId="2" xfId="0" applyFill="1" applyBorder="1" applyAlignment="1" applyProtection="1">
      <alignment vertical="center" wrapText="1"/>
    </xf>
    <xf numFmtId="164" fontId="1" fillId="9" borderId="2" xfId="1" applyNumberFormat="1" applyFont="1" applyFill="1" applyBorder="1" applyAlignment="1" applyProtection="1">
      <alignment vertical="center" wrapText="1"/>
    </xf>
    <xf numFmtId="0" fontId="1" fillId="9" borderId="2" xfId="0" applyFont="1" applyFill="1" applyBorder="1" applyAlignment="1" applyProtection="1">
      <alignment vertical="center" wrapText="1"/>
    </xf>
    <xf numFmtId="0" fontId="0" fillId="9" borderId="3" xfId="0" applyFill="1" applyBorder="1" applyAlignment="1" applyProtection="1">
      <alignment vertical="center" wrapText="1"/>
    </xf>
    <xf numFmtId="0" fontId="0" fillId="0" borderId="7" xfId="0" applyBorder="1" applyProtection="1"/>
    <xf numFmtId="0" fontId="0" fillId="0" borderId="7" xfId="0" applyFill="1" applyBorder="1" applyAlignment="1" applyProtection="1">
      <alignment vertical="center" wrapText="1"/>
    </xf>
    <xf numFmtId="0" fontId="0" fillId="0" borderId="0" xfId="0" applyFill="1" applyBorder="1" applyAlignment="1" applyProtection="1">
      <alignment vertical="center" wrapText="1"/>
    </xf>
    <xf numFmtId="0" fontId="1" fillId="0" borderId="0" xfId="0" applyFont="1" applyFill="1" applyBorder="1" applyAlignment="1" applyProtection="1">
      <alignment vertical="center" wrapText="1"/>
    </xf>
    <xf numFmtId="0" fontId="0" fillId="3" borderId="3" xfId="0" applyFill="1" applyBorder="1" applyAlignment="1" applyProtection="1">
      <alignment horizontal="center" vertical="center" wrapText="1"/>
    </xf>
    <xf numFmtId="43" fontId="10" fillId="0" borderId="3" xfId="1" applyFont="1" applyBorder="1" applyProtection="1"/>
    <xf numFmtId="164" fontId="1" fillId="4" borderId="3" xfId="0" applyNumberFormat="1" applyFont="1" applyFill="1" applyBorder="1" applyProtection="1">
      <protection locked="0"/>
    </xf>
    <xf numFmtId="164" fontId="10" fillId="0" borderId="3" xfId="0" applyNumberFormat="1" applyFont="1" applyBorder="1" applyProtection="1"/>
    <xf numFmtId="164" fontId="10" fillId="0" borderId="3" xfId="1" applyNumberFormat="1" applyFont="1" applyBorder="1" applyProtection="1"/>
    <xf numFmtId="164" fontId="10" fillId="0" borderId="7" xfId="0" applyNumberFormat="1" applyFont="1" applyBorder="1" applyProtection="1"/>
    <xf numFmtId="164" fontId="10" fillId="0" borderId="7" xfId="1" applyNumberFormat="1" applyFont="1" applyBorder="1" applyProtection="1"/>
    <xf numFmtId="0" fontId="0" fillId="0" borderId="7" xfId="0" applyFill="1" applyBorder="1" applyAlignment="1" applyProtection="1">
      <alignment horizontal="center" vertical="center" wrapText="1"/>
    </xf>
    <xf numFmtId="43" fontId="10" fillId="0" borderId="7" xfId="1" applyFont="1" applyFill="1" applyBorder="1" applyProtection="1"/>
    <xf numFmtId="164" fontId="1" fillId="0" borderId="7" xfId="0" applyNumberFormat="1" applyFont="1" applyFill="1" applyBorder="1" applyProtection="1">
      <protection locked="0"/>
    </xf>
    <xf numFmtId="164" fontId="1" fillId="0" borderId="0" xfId="1" applyNumberFormat="1" applyFont="1" applyFill="1" applyBorder="1" applyProtection="1"/>
    <xf numFmtId="168" fontId="10" fillId="0" borderId="0" xfId="1" applyNumberFormat="1" applyFont="1" applyFill="1" applyBorder="1" applyProtection="1"/>
    <xf numFmtId="0" fontId="15" fillId="3" borderId="3" xfId="0" applyFont="1" applyFill="1" applyBorder="1" applyAlignment="1" applyProtection="1">
      <alignment horizontal="center" vertical="center" wrapText="1"/>
    </xf>
    <xf numFmtId="0" fontId="15" fillId="0" borderId="7" xfId="0" applyFont="1" applyFill="1" applyBorder="1" applyAlignment="1" applyProtection="1">
      <alignment horizontal="center" vertical="center" wrapText="1"/>
    </xf>
    <xf numFmtId="2" fontId="19" fillId="0" borderId="7" xfId="0" applyNumberFormat="1" applyFont="1" applyFill="1" applyBorder="1" applyProtection="1"/>
    <xf numFmtId="43" fontId="18" fillId="0" borderId="2" xfId="0" applyNumberFormat="1" applyFont="1" applyBorder="1" applyProtection="1"/>
    <xf numFmtId="4" fontId="18" fillId="10" borderId="2" xfId="1" applyNumberFormat="1" applyFont="1" applyFill="1" applyBorder="1" applyProtection="1"/>
    <xf numFmtId="4" fontId="18" fillId="10" borderId="2" xfId="1" applyNumberFormat="1" applyFont="1" applyFill="1" applyBorder="1" applyAlignment="1" applyProtection="1">
      <alignment horizontal="center"/>
    </xf>
    <xf numFmtId="0" fontId="18" fillId="10" borderId="2" xfId="0" applyFont="1" applyFill="1" applyBorder="1" applyProtection="1"/>
    <xf numFmtId="164" fontId="18" fillId="10" borderId="2" xfId="0" applyNumberFormat="1" applyFont="1" applyFill="1" applyBorder="1" applyProtection="1"/>
    <xf numFmtId="43" fontId="18" fillId="10" borderId="2" xfId="0" applyNumberFormat="1" applyFont="1" applyFill="1" applyBorder="1" applyProtection="1"/>
    <xf numFmtId="2" fontId="28" fillId="10" borderId="2" xfId="0" applyNumberFormat="1" applyFont="1" applyFill="1" applyBorder="1" applyProtection="1"/>
    <xf numFmtId="2" fontId="19" fillId="10" borderId="3" xfId="0" applyNumberFormat="1" applyFont="1" applyFill="1" applyBorder="1" applyProtection="1"/>
    <xf numFmtId="43" fontId="28" fillId="0" borderId="2" xfId="0" applyNumberFormat="1" applyFont="1" applyFill="1" applyBorder="1" applyProtection="1"/>
    <xf numFmtId="2" fontId="18" fillId="10" borderId="2" xfId="0" applyNumberFormat="1" applyFont="1" applyFill="1" applyBorder="1" applyAlignment="1" applyProtection="1">
      <alignment horizontal="center" vertical="center"/>
    </xf>
    <xf numFmtId="43" fontId="28" fillId="10" borderId="2" xfId="0" applyNumberFormat="1" applyFont="1" applyFill="1" applyBorder="1" applyProtection="1"/>
    <xf numFmtId="0" fontId="28" fillId="10" borderId="2" xfId="0" applyNumberFormat="1" applyFont="1" applyFill="1" applyBorder="1" applyProtection="1"/>
    <xf numFmtId="0" fontId="19" fillId="10" borderId="3" xfId="0" applyNumberFormat="1" applyFont="1" applyFill="1" applyBorder="1" applyProtection="1"/>
    <xf numFmtId="168" fontId="18" fillId="0" borderId="3" xfId="1" applyNumberFormat="1" applyFont="1" applyBorder="1" applyProtection="1"/>
    <xf numFmtId="168" fontId="19" fillId="0" borderId="7" xfId="0" applyNumberFormat="1" applyFont="1" applyFill="1" applyBorder="1" applyProtection="1"/>
    <xf numFmtId="164" fontId="1" fillId="0" borderId="2" xfId="1" applyNumberFormat="1" applyFont="1" applyFill="1" applyBorder="1" applyAlignment="1" applyProtection="1">
      <alignment horizontal="left"/>
      <protection locked="0"/>
    </xf>
    <xf numFmtId="164" fontId="5" fillId="0" borderId="2" xfId="1" applyNumberFormat="1" applyFont="1" applyFill="1" applyBorder="1" applyAlignment="1" applyProtection="1">
      <alignment horizontal="left"/>
      <protection locked="0"/>
    </xf>
    <xf numFmtId="0" fontId="1" fillId="0" borderId="2" xfId="0" applyFont="1" applyBorder="1" applyProtection="1"/>
    <xf numFmtId="0" fontId="2" fillId="0" borderId="2" xfId="0" applyFont="1" applyFill="1" applyBorder="1" applyAlignment="1" applyProtection="1">
      <alignment horizontal="right"/>
      <protection locked="0"/>
    </xf>
    <xf numFmtId="0" fontId="1" fillId="10" borderId="2" xfId="0" applyFont="1" applyFill="1" applyBorder="1" applyProtection="1"/>
    <xf numFmtId="0" fontId="0" fillId="10" borderId="2" xfId="0" applyFill="1" applyBorder="1" applyProtection="1"/>
    <xf numFmtId="0" fontId="44" fillId="0" borderId="0" xfId="0" applyFont="1"/>
    <xf numFmtId="0" fontId="45" fillId="0" borderId="0" xfId="0" applyFont="1"/>
    <xf numFmtId="0" fontId="51" fillId="0" borderId="0" xfId="3" applyFont="1" applyAlignment="1" applyProtection="1"/>
    <xf numFmtId="0" fontId="44" fillId="11" borderId="0" xfId="0" applyFont="1" applyFill="1"/>
    <xf numFmtId="0" fontId="46" fillId="11" borderId="0" xfId="5" applyFont="1" applyFill="1" applyBorder="1"/>
    <xf numFmtId="0" fontId="47" fillId="11" borderId="0" xfId="5" applyFont="1" applyFill="1" applyBorder="1"/>
    <xf numFmtId="0" fontId="47" fillId="11" borderId="0" xfId="0" applyFont="1" applyFill="1" applyBorder="1"/>
    <xf numFmtId="49" fontId="44" fillId="11" borderId="0" xfId="0" applyNumberFormat="1" applyFont="1" applyFill="1" applyBorder="1" applyAlignment="1">
      <alignment horizontal="right"/>
    </xf>
    <xf numFmtId="0" fontId="44" fillId="11" borderId="0" xfId="0" applyFont="1" applyFill="1" applyBorder="1"/>
    <xf numFmtId="0" fontId="52" fillId="11" borderId="0" xfId="0" applyFont="1" applyFill="1"/>
    <xf numFmtId="0" fontId="45" fillId="12" borderId="0" xfId="0" applyFont="1" applyFill="1"/>
    <xf numFmtId="0" fontId="44" fillId="12" borderId="0" xfId="0" applyFont="1" applyFill="1"/>
    <xf numFmtId="49" fontId="44" fillId="12" borderId="0" xfId="0" applyNumberFormat="1" applyFont="1" applyFill="1" applyBorder="1" applyAlignment="1">
      <alignment horizontal="right"/>
    </xf>
    <xf numFmtId="0" fontId="44" fillId="12" borderId="0" xfId="0" applyFont="1" applyFill="1" applyBorder="1"/>
    <xf numFmtId="0" fontId="51" fillId="0" borderId="0" xfId="0" applyFont="1"/>
    <xf numFmtId="0" fontId="49" fillId="11" borderId="0" xfId="5" applyFont="1" applyFill="1" applyBorder="1"/>
    <xf numFmtId="0" fontId="49" fillId="11" borderId="0" xfId="0" applyFont="1" applyFill="1" applyBorder="1"/>
    <xf numFmtId="0" fontId="44" fillId="11" borderId="0" xfId="0" applyNumberFormat="1" applyFont="1" applyFill="1" applyBorder="1" applyAlignment="1">
      <alignment horizontal="center"/>
    </xf>
    <xf numFmtId="0" fontId="48" fillId="11" borderId="0" xfId="0" applyFont="1" applyFill="1" applyBorder="1" applyAlignment="1">
      <alignment vertical="center" wrapText="1"/>
    </xf>
    <xf numFmtId="49" fontId="49" fillId="11" borderId="0" xfId="0" applyNumberFormat="1" applyFont="1" applyFill="1" applyBorder="1" applyAlignment="1">
      <alignment horizontal="left"/>
    </xf>
    <xf numFmtId="0" fontId="50" fillId="11" borderId="0" xfId="0" applyFont="1" applyFill="1" applyBorder="1" applyAlignment="1">
      <alignment vertical="center" wrapText="1"/>
    </xf>
    <xf numFmtId="0" fontId="5" fillId="0" borderId="0" xfId="0" applyFont="1" applyBorder="1" applyAlignment="1">
      <alignment horizontal="right"/>
    </xf>
    <xf numFmtId="0" fontId="5" fillId="0" borderId="15" xfId="0" applyFont="1" applyBorder="1" applyAlignment="1">
      <alignment horizontal="right"/>
    </xf>
    <xf numFmtId="0" fontId="1" fillId="4" borderId="2" xfId="0" applyFont="1" applyFill="1" applyBorder="1" applyAlignment="1" applyProtection="1">
      <protection locked="0"/>
    </xf>
    <xf numFmtId="0" fontId="5" fillId="4" borderId="2" xfId="0" applyFont="1" applyFill="1" applyBorder="1" applyAlignment="1" applyProtection="1">
      <protection locked="0"/>
    </xf>
    <xf numFmtId="49" fontId="1" fillId="4" borderId="2" xfId="0" applyNumberFormat="1" applyFont="1" applyFill="1" applyBorder="1" applyAlignment="1" applyProtection="1">
      <protection locked="0"/>
    </xf>
    <xf numFmtId="49" fontId="5" fillId="4" borderId="2" xfId="0" applyNumberFormat="1" applyFont="1" applyFill="1" applyBorder="1" applyAlignment="1" applyProtection="1">
      <protection locked="0"/>
    </xf>
    <xf numFmtId="0" fontId="1" fillId="0" borderId="0" xfId="0" applyFont="1" applyBorder="1" applyAlignment="1">
      <alignment horizontal="right"/>
    </xf>
    <xf numFmtId="0" fontId="1" fillId="4" borderId="4" xfId="0" applyFont="1" applyFill="1" applyBorder="1" applyAlignment="1" applyProtection="1">
      <protection locked="0"/>
    </xf>
    <xf numFmtId="0" fontId="5" fillId="4" borderId="4" xfId="0" applyFont="1" applyFill="1" applyBorder="1" applyAlignment="1" applyProtection="1">
      <protection locked="0"/>
    </xf>
    <xf numFmtId="0" fontId="1" fillId="4" borderId="3" xfId="0" applyFont="1" applyFill="1" applyBorder="1" applyAlignment="1" applyProtection="1">
      <protection locked="0"/>
    </xf>
    <xf numFmtId="0" fontId="1" fillId="4" borderId="12" xfId="0" applyFont="1" applyFill="1" applyBorder="1" applyAlignment="1" applyProtection="1">
      <protection locked="0"/>
    </xf>
    <xf numFmtId="0" fontId="1" fillId="4" borderId="13" xfId="0" applyFont="1" applyFill="1" applyBorder="1" applyAlignment="1" applyProtection="1">
      <protection locked="0"/>
    </xf>
    <xf numFmtId="0" fontId="1" fillId="0" borderId="0" xfId="0" applyFont="1" applyBorder="1" applyAlignment="1">
      <alignment horizontal="center" wrapText="1"/>
    </xf>
    <xf numFmtId="0" fontId="1" fillId="0" borderId="8" xfId="0" applyFont="1" applyBorder="1" applyAlignment="1">
      <alignment horizontal="center" wrapText="1"/>
    </xf>
    <xf numFmtId="0" fontId="1" fillId="0" borderId="18" xfId="0" applyFont="1" applyBorder="1" applyAlignment="1">
      <alignment horizontal="center" vertical="center"/>
    </xf>
    <xf numFmtId="0" fontId="5" fillId="0" borderId="23" xfId="0" applyFont="1" applyBorder="1" applyAlignment="1">
      <alignment horizontal="center" vertical="center"/>
    </xf>
    <xf numFmtId="0" fontId="5" fillId="0" borderId="22" xfId="0" applyFont="1" applyBorder="1" applyAlignment="1">
      <alignment horizontal="center" vertical="center"/>
    </xf>
    <xf numFmtId="0" fontId="5" fillId="0" borderId="0" xfId="0" applyFont="1" applyBorder="1" applyAlignment="1">
      <alignment horizontal="center" vertical="center"/>
    </xf>
    <xf numFmtId="0" fontId="1" fillId="0" borderId="0" xfId="0" applyFont="1" applyBorder="1" applyAlignment="1">
      <alignment vertical="center" wrapText="1"/>
    </xf>
    <xf numFmtId="0" fontId="15" fillId="0" borderId="2" xfId="0" applyFont="1" applyBorder="1"/>
    <xf numFmtId="0" fontId="5" fillId="0" borderId="0" xfId="0" applyFont="1" applyBorder="1" applyAlignment="1">
      <alignment horizontal="right" wrapText="1"/>
    </xf>
    <xf numFmtId="0" fontId="1" fillId="4" borderId="3" xfId="0" applyFont="1" applyFill="1" applyBorder="1" applyAlignment="1" applyProtection="1">
      <alignment horizontal="left" vertical="top"/>
      <protection locked="0"/>
    </xf>
    <xf numFmtId="0" fontId="1" fillId="4" borderId="12" xfId="0" applyFont="1" applyFill="1" applyBorder="1" applyAlignment="1" applyProtection="1">
      <alignment horizontal="left" vertical="top"/>
      <protection locked="0"/>
    </xf>
    <xf numFmtId="0" fontId="1" fillId="4" borderId="13" xfId="0" applyFont="1" applyFill="1" applyBorder="1" applyAlignment="1" applyProtection="1">
      <alignment horizontal="left" vertical="top"/>
      <protection locked="0"/>
    </xf>
    <xf numFmtId="0" fontId="15" fillId="0" borderId="3" xfId="0" applyFont="1" applyBorder="1" applyProtection="1"/>
    <xf numFmtId="0" fontId="15" fillId="0" borderId="12" xfId="0" applyFont="1" applyBorder="1" applyProtection="1"/>
    <xf numFmtId="0" fontId="15" fillId="0" borderId="13" xfId="0" applyFont="1" applyBorder="1" applyProtection="1"/>
    <xf numFmtId="0" fontId="31" fillId="6" borderId="3" xfId="0" applyFont="1" applyFill="1" applyBorder="1" applyAlignment="1" applyProtection="1">
      <alignment wrapText="1"/>
      <protection locked="0"/>
    </xf>
    <xf numFmtId="0" fontId="31" fillId="6" borderId="12" xfId="0" applyFont="1" applyFill="1" applyBorder="1" applyAlignment="1" applyProtection="1">
      <alignment wrapText="1"/>
      <protection locked="0"/>
    </xf>
    <xf numFmtId="0" fontId="31" fillId="6" borderId="13" xfId="0" applyFont="1" applyFill="1" applyBorder="1" applyAlignment="1" applyProtection="1">
      <alignment wrapText="1"/>
      <protection locked="0"/>
    </xf>
    <xf numFmtId="0" fontId="8" fillId="0" borderId="14" xfId="0" applyFont="1" applyBorder="1" applyAlignment="1">
      <alignment wrapText="1"/>
    </xf>
    <xf numFmtId="0" fontId="8" fillId="0" borderId="8" xfId="0" applyFont="1" applyBorder="1" applyAlignment="1">
      <alignment wrapText="1"/>
    </xf>
    <xf numFmtId="0" fontId="0" fillId="3" borderId="2" xfId="0"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15" fillId="0" borderId="3" xfId="0" applyFont="1" applyBorder="1" applyAlignment="1"/>
    <xf numFmtId="0" fontId="15" fillId="0" borderId="12" xfId="0" applyFont="1" applyBorder="1" applyAlignment="1"/>
    <xf numFmtId="0" fontId="15" fillId="0" borderId="13" xfId="0" applyFont="1" applyBorder="1" applyAlignment="1"/>
    <xf numFmtId="0" fontId="39" fillId="0" borderId="0" xfId="0" applyFont="1" applyFill="1" applyBorder="1" applyAlignment="1">
      <alignment horizontal="left" wrapText="1"/>
    </xf>
    <xf numFmtId="0" fontId="39" fillId="0" borderId="8" xfId="0" applyFont="1" applyFill="1" applyBorder="1" applyAlignment="1">
      <alignment horizontal="left" wrapText="1"/>
    </xf>
    <xf numFmtId="0" fontId="0" fillId="3" borderId="2" xfId="0" applyFill="1" applyBorder="1" applyAlignment="1" applyProtection="1">
      <alignment horizontal="center" vertical="center" wrapText="1"/>
    </xf>
    <xf numFmtId="0" fontId="5" fillId="3" borderId="2" xfId="0" applyFont="1" applyFill="1" applyBorder="1" applyAlignment="1">
      <alignment horizontal="center" vertical="center" wrapText="1"/>
    </xf>
    <xf numFmtId="0" fontId="0" fillId="3" borderId="4" xfId="0"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36" fillId="3" borderId="2" xfId="0" applyFont="1" applyFill="1" applyBorder="1" applyAlignment="1">
      <alignment horizontal="left" wrapText="1"/>
    </xf>
    <xf numFmtId="0" fontId="0" fillId="3" borderId="2" xfId="0" applyFill="1" applyBorder="1" applyAlignment="1">
      <alignment wrapText="1"/>
    </xf>
    <xf numFmtId="2" fontId="1" fillId="0" borderId="3" xfId="0" applyNumberFormat="1" applyFont="1" applyFill="1" applyBorder="1" applyAlignment="1" applyProtection="1">
      <alignment horizontal="center" vertical="center" wrapText="1"/>
    </xf>
    <xf numFmtId="2" fontId="1" fillId="0" borderId="13" xfId="0" applyNumberFormat="1" applyFont="1" applyFill="1" applyBorder="1" applyAlignment="1" applyProtection="1">
      <alignment horizontal="center" vertical="center" wrapText="1"/>
    </xf>
    <xf numFmtId="0" fontId="0" fillId="3" borderId="6" xfId="0" applyFill="1" applyBorder="1" applyAlignment="1">
      <alignment horizontal="center" vertical="center" wrapText="1"/>
    </xf>
    <xf numFmtId="0" fontId="36" fillId="3" borderId="4" xfId="0" applyFont="1" applyFill="1" applyBorder="1" applyAlignment="1">
      <alignment horizontal="center" wrapText="1"/>
    </xf>
    <xf numFmtId="0" fontId="36" fillId="3" borderId="6" xfId="0" applyFont="1" applyFill="1" applyBorder="1" applyAlignment="1">
      <alignment horizontal="center" wrapText="1"/>
    </xf>
    <xf numFmtId="0" fontId="0" fillId="3" borderId="5" xfId="0" applyFill="1" applyBorder="1" applyAlignment="1">
      <alignment horizontal="center" vertical="center" wrapText="1"/>
    </xf>
    <xf numFmtId="0" fontId="1" fillId="3" borderId="2" xfId="0" applyFont="1" applyFill="1" applyBorder="1" applyAlignment="1" applyProtection="1">
      <alignment horizontal="center" vertical="center" wrapText="1"/>
    </xf>
    <xf numFmtId="165" fontId="0" fillId="0" borderId="4" xfId="0" applyNumberFormat="1" applyBorder="1" applyAlignment="1" applyProtection="1">
      <alignment horizontal="center"/>
    </xf>
    <xf numFmtId="0" fontId="0" fillId="0" borderId="5" xfId="0" applyBorder="1" applyAlignment="1" applyProtection="1">
      <alignment horizontal="center"/>
    </xf>
    <xf numFmtId="0" fontId="0" fillId="0" borderId="6" xfId="0" applyBorder="1" applyAlignment="1" applyProtection="1">
      <alignment horizontal="center"/>
    </xf>
    <xf numFmtId="164" fontId="1" fillId="0" borderId="0" xfId="1" applyNumberFormat="1" applyFont="1" applyBorder="1" applyAlignment="1" applyProtection="1">
      <alignment vertical="top" wrapText="1"/>
    </xf>
    <xf numFmtId="0" fontId="0" fillId="8" borderId="4" xfId="0" applyFill="1" applyBorder="1" applyAlignment="1" applyProtection="1">
      <alignment horizontal="center"/>
    </xf>
    <xf numFmtId="0" fontId="0" fillId="8" borderId="5" xfId="0" applyFill="1" applyBorder="1" applyAlignment="1" applyProtection="1">
      <alignment horizontal="center"/>
    </xf>
    <xf numFmtId="0" fontId="0" fillId="8" borderId="6" xfId="0" applyFill="1" applyBorder="1" applyAlignment="1" applyProtection="1">
      <alignment horizontal="center"/>
    </xf>
    <xf numFmtId="164" fontId="1" fillId="8" borderId="4" xfId="1" applyNumberFormat="1" applyFont="1" applyFill="1" applyBorder="1" applyAlignment="1" applyProtection="1">
      <alignment horizontal="center"/>
      <protection locked="0"/>
    </xf>
    <xf numFmtId="164" fontId="1" fillId="8" borderId="5" xfId="1" applyNumberFormat="1" applyFont="1" applyFill="1" applyBorder="1" applyAlignment="1" applyProtection="1">
      <alignment horizontal="center"/>
      <protection locked="0"/>
    </xf>
    <xf numFmtId="164" fontId="1" fillId="8" borderId="6" xfId="1" applyNumberFormat="1" applyFont="1" applyFill="1" applyBorder="1" applyAlignment="1" applyProtection="1">
      <alignment horizontal="center"/>
      <protection locked="0"/>
    </xf>
    <xf numFmtId="165" fontId="0" fillId="0" borderId="0" xfId="0" applyNumberFormat="1" applyBorder="1" applyAlignment="1" applyProtection="1">
      <alignment horizontal="center"/>
    </xf>
    <xf numFmtId="0" fontId="0" fillId="0" borderId="0" xfId="0" applyBorder="1" applyAlignment="1" applyProtection="1">
      <alignment horizontal="center"/>
    </xf>
    <xf numFmtId="165" fontId="0" fillId="0" borderId="30" xfId="0" applyNumberFormat="1" applyBorder="1" applyAlignment="1" applyProtection="1">
      <alignment horizontal="center"/>
    </xf>
    <xf numFmtId="0" fontId="0" fillId="0" borderId="7" xfId="0" applyBorder="1" applyAlignment="1" applyProtection="1">
      <alignment horizontal="center"/>
    </xf>
    <xf numFmtId="0" fontId="0" fillId="0" borderId="31" xfId="0"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2" fillId="4" borderId="4" xfId="0" applyFont="1" applyFill="1" applyBorder="1" applyAlignment="1" applyProtection="1">
      <alignment horizontal="center"/>
      <protection locked="0"/>
    </xf>
    <xf numFmtId="0" fontId="2" fillId="4" borderId="5" xfId="0" applyFont="1" applyFill="1" applyBorder="1" applyAlignment="1" applyProtection="1">
      <alignment horizontal="center"/>
      <protection locked="0"/>
    </xf>
    <xf numFmtId="0" fontId="2" fillId="4" borderId="6" xfId="0" applyFont="1" applyFill="1" applyBorder="1" applyAlignment="1" applyProtection="1">
      <alignment horizontal="center"/>
      <protection locked="0"/>
    </xf>
  </cellXfs>
  <cellStyles count="6">
    <cellStyle name="Comma" xfId="1" builtinId="3"/>
    <cellStyle name="dar Data Entry non-negative" xfId="2"/>
    <cellStyle name="Hyperlink" xfId="3" builtinId="8"/>
    <cellStyle name="Normal" xfId="0" builtinId="0"/>
    <cellStyle name="Normal 2" xfId="5"/>
    <cellStyle name="Percent" xfId="4" builtinId="5"/>
  </cellStyles>
  <dxfs count="0"/>
  <tableStyles count="0" defaultTableStyle="TableStyleMedium9" defaultPivotStyle="PivotStyleLight16"/>
  <colors>
    <mruColors>
      <color rgb="FFBBE983"/>
      <color rgb="FFFFFF99"/>
      <color rgb="FFC0C0C0"/>
      <color rgb="FFCCFFFF"/>
      <color rgb="FF008000"/>
      <color rgb="FF00990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41</xdr:row>
      <xdr:rowOff>9525</xdr:rowOff>
    </xdr:from>
    <xdr:to>
      <xdr:col>6</xdr:col>
      <xdr:colOff>85725</xdr:colOff>
      <xdr:row>44</xdr:row>
      <xdr:rowOff>130776</xdr:rowOff>
    </xdr:to>
    <xdr:pic>
      <xdr:nvPicPr>
        <xdr:cNvPr id="1054" name="Picture 1" descr="blue horizontal - No Tag Line"/>
        <xdr:cNvPicPr>
          <a:picLocks noChangeAspect="1" noChangeArrowheads="1"/>
        </xdr:cNvPicPr>
      </xdr:nvPicPr>
      <xdr:blipFill>
        <a:blip xmlns:r="http://schemas.openxmlformats.org/officeDocument/2006/relationships" r:embed="rId1" cstate="print"/>
        <a:srcRect/>
        <a:stretch>
          <a:fillRect/>
        </a:stretch>
      </xdr:blipFill>
      <xdr:spPr bwMode="auto">
        <a:xfrm>
          <a:off x="123825" y="8058150"/>
          <a:ext cx="3305175" cy="692751"/>
        </a:xfrm>
        <a:prstGeom prst="rect">
          <a:avLst/>
        </a:prstGeom>
        <a:noFill/>
        <a:ln w="9525">
          <a:noFill/>
          <a:miter lim="800000"/>
          <a:headEnd/>
          <a:tailEnd/>
        </a:ln>
      </xdr:spPr>
    </xdr:pic>
    <xdr:clientData/>
  </xdr:twoCellAnchor>
  <xdr:twoCellAnchor editAs="oneCell">
    <xdr:from>
      <xdr:col>0</xdr:col>
      <xdr:colOff>1</xdr:colOff>
      <xdr:row>0</xdr:row>
      <xdr:rowOff>0</xdr:rowOff>
    </xdr:from>
    <xdr:to>
      <xdr:col>7</xdr:col>
      <xdr:colOff>581026</xdr:colOff>
      <xdr:row>7</xdr:row>
      <xdr:rowOff>32569</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0"/>
          <a:ext cx="4229100" cy="1023169"/>
        </a:xfrm>
        <a:prstGeom prst="rect">
          <a:avLst/>
        </a:prstGeom>
      </xdr:spPr>
    </xdr:pic>
    <xdr:clientData/>
  </xdr:twoCellAnchor>
  <xdr:twoCellAnchor editAs="oneCell">
    <xdr:from>
      <xdr:col>14</xdr:col>
      <xdr:colOff>200025</xdr:colOff>
      <xdr:row>1</xdr:row>
      <xdr:rowOff>38099</xdr:rowOff>
    </xdr:from>
    <xdr:to>
      <xdr:col>19</xdr:col>
      <xdr:colOff>123827</xdr:colOff>
      <xdr:row>6</xdr:row>
      <xdr:rowOff>19050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15300" y="200024"/>
          <a:ext cx="2971802" cy="7429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152400</xdr:colOff>
      <xdr:row>0</xdr:row>
      <xdr:rowOff>47625</xdr:rowOff>
    </xdr:from>
    <xdr:to>
      <xdr:col>10</xdr:col>
      <xdr:colOff>45119</xdr:colOff>
      <xdr:row>2</xdr:row>
      <xdr:rowOff>209550</xdr:rowOff>
    </xdr:to>
    <xdr:pic>
      <xdr:nvPicPr>
        <xdr:cNvPr id="2" name="Picture 1" descr="blue horizontal - No Tag Line"/>
        <xdr:cNvPicPr>
          <a:picLocks noChangeAspect="1" noChangeArrowheads="1"/>
        </xdr:cNvPicPr>
      </xdr:nvPicPr>
      <xdr:blipFill>
        <a:blip xmlns:r="http://schemas.openxmlformats.org/officeDocument/2006/relationships" r:embed="rId1" cstate="print"/>
        <a:srcRect/>
        <a:stretch>
          <a:fillRect/>
        </a:stretch>
      </xdr:blipFill>
      <xdr:spPr bwMode="auto">
        <a:xfrm>
          <a:off x="9848850" y="47625"/>
          <a:ext cx="2388269" cy="4857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400050</xdr:colOff>
      <xdr:row>0</xdr:row>
      <xdr:rowOff>57150</xdr:rowOff>
    </xdr:from>
    <xdr:to>
      <xdr:col>9</xdr:col>
      <xdr:colOff>242637</xdr:colOff>
      <xdr:row>2</xdr:row>
      <xdr:rowOff>219075</xdr:rowOff>
    </xdr:to>
    <xdr:pic>
      <xdr:nvPicPr>
        <xdr:cNvPr id="15374" name="Picture 1" descr="blue horizontal - No Tag Line"/>
        <xdr:cNvPicPr>
          <a:picLocks noChangeAspect="1" noChangeArrowheads="1"/>
        </xdr:cNvPicPr>
      </xdr:nvPicPr>
      <xdr:blipFill>
        <a:blip xmlns:r="http://schemas.openxmlformats.org/officeDocument/2006/relationships" r:embed="rId1" cstate="print"/>
        <a:srcRect/>
        <a:stretch>
          <a:fillRect/>
        </a:stretch>
      </xdr:blipFill>
      <xdr:spPr bwMode="auto">
        <a:xfrm>
          <a:off x="4229100" y="57150"/>
          <a:ext cx="2381250" cy="4857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14008</xdr:colOff>
      <xdr:row>11</xdr:row>
      <xdr:rowOff>129428</xdr:rowOff>
    </xdr:from>
    <xdr:to>
      <xdr:col>1</xdr:col>
      <xdr:colOff>823633</xdr:colOff>
      <xdr:row>14</xdr:row>
      <xdr:rowOff>92449</xdr:rowOff>
    </xdr:to>
    <xdr:pic>
      <xdr:nvPicPr>
        <xdr:cNvPr id="3102" name="Picture 1" descr="blue horizontal - No Tag Line"/>
        <xdr:cNvPicPr>
          <a:picLocks noChangeAspect="1" noChangeArrowheads="1"/>
        </xdr:cNvPicPr>
      </xdr:nvPicPr>
      <xdr:blipFill>
        <a:blip xmlns:r="http://schemas.openxmlformats.org/officeDocument/2006/relationships" r:embed="rId1" cstate="print"/>
        <a:srcRect/>
        <a:stretch>
          <a:fillRect/>
        </a:stretch>
      </xdr:blipFill>
      <xdr:spPr bwMode="auto">
        <a:xfrm>
          <a:off x="14008" y="2748803"/>
          <a:ext cx="2308412" cy="495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66675</xdr:colOff>
      <xdr:row>0</xdr:row>
      <xdr:rowOff>57150</xdr:rowOff>
    </xdr:from>
    <xdr:to>
      <xdr:col>13</xdr:col>
      <xdr:colOff>1587</xdr:colOff>
      <xdr:row>2</xdr:row>
      <xdr:rowOff>152400</xdr:rowOff>
    </xdr:to>
    <xdr:pic>
      <xdr:nvPicPr>
        <xdr:cNvPr id="2" name="Picture 1" descr="blue horizontal - No Tag Line"/>
        <xdr:cNvPicPr>
          <a:picLocks noChangeAspect="1" noChangeArrowheads="1"/>
        </xdr:cNvPicPr>
      </xdr:nvPicPr>
      <xdr:blipFill>
        <a:blip xmlns:r="http://schemas.openxmlformats.org/officeDocument/2006/relationships" r:embed="rId1" cstate="print"/>
        <a:srcRect/>
        <a:stretch>
          <a:fillRect/>
        </a:stretch>
      </xdr:blipFill>
      <xdr:spPr bwMode="auto">
        <a:xfrm>
          <a:off x="6943725" y="57150"/>
          <a:ext cx="2324099" cy="485775"/>
        </a:xfrm>
        <a:prstGeom prst="rect">
          <a:avLst/>
        </a:prstGeom>
        <a:noFill/>
        <a:ln w="9525">
          <a:noFill/>
          <a:miter lim="800000"/>
          <a:headEnd/>
          <a:tailEnd/>
        </a:ln>
      </xdr:spPr>
    </xdr:pic>
    <xdr:clientData/>
  </xdr:twoCellAnchor>
  <xdr:twoCellAnchor editAs="oneCell">
    <xdr:from>
      <xdr:col>18</xdr:col>
      <xdr:colOff>514350</xdr:colOff>
      <xdr:row>96</xdr:row>
      <xdr:rowOff>114300</xdr:rowOff>
    </xdr:from>
    <xdr:to>
      <xdr:col>20</xdr:col>
      <xdr:colOff>285749</xdr:colOff>
      <xdr:row>99</xdr:row>
      <xdr:rowOff>95250</xdr:rowOff>
    </xdr:to>
    <xdr:pic>
      <xdr:nvPicPr>
        <xdr:cNvPr id="3" name="Picture 25"/>
        <xdr:cNvPicPr>
          <a:picLocks noChangeAspect="1" noChangeArrowheads="1"/>
        </xdr:cNvPicPr>
      </xdr:nvPicPr>
      <xdr:blipFill>
        <a:blip xmlns:r="http://schemas.openxmlformats.org/officeDocument/2006/relationships" r:embed="rId2" cstate="print"/>
        <a:srcRect/>
        <a:stretch>
          <a:fillRect/>
        </a:stretch>
      </xdr:blipFill>
      <xdr:spPr bwMode="auto">
        <a:xfrm>
          <a:off x="15535275" y="18773775"/>
          <a:ext cx="2181225" cy="466725"/>
        </a:xfrm>
        <a:prstGeom prst="rect">
          <a:avLst/>
        </a:prstGeom>
        <a:noFill/>
        <a:ln w="9525">
          <a:noFill/>
          <a:miter lim="800000"/>
          <a:headEnd/>
          <a:tailEnd/>
        </a:ln>
      </xdr:spPr>
    </xdr:pic>
    <xdr:clientData/>
  </xdr:twoCellAnchor>
  <xdr:twoCellAnchor editAs="oneCell">
    <xdr:from>
      <xdr:col>25</xdr:col>
      <xdr:colOff>514350</xdr:colOff>
      <xdr:row>97</xdr:row>
      <xdr:rowOff>76200</xdr:rowOff>
    </xdr:from>
    <xdr:to>
      <xdr:col>28</xdr:col>
      <xdr:colOff>287338</xdr:colOff>
      <xdr:row>99</xdr:row>
      <xdr:rowOff>142874</xdr:rowOff>
    </xdr:to>
    <xdr:pic>
      <xdr:nvPicPr>
        <xdr:cNvPr id="4" name="Picture 26"/>
        <xdr:cNvPicPr>
          <a:picLocks noChangeAspect="1" noChangeArrowheads="1"/>
        </xdr:cNvPicPr>
      </xdr:nvPicPr>
      <xdr:blipFill>
        <a:blip xmlns:r="http://schemas.openxmlformats.org/officeDocument/2006/relationships" r:embed="rId3" cstate="print"/>
        <a:srcRect/>
        <a:stretch>
          <a:fillRect/>
        </a:stretch>
      </xdr:blipFill>
      <xdr:spPr bwMode="auto">
        <a:xfrm>
          <a:off x="23088600" y="18897600"/>
          <a:ext cx="2914650" cy="39052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152400</xdr:colOff>
      <xdr:row>0</xdr:row>
      <xdr:rowOff>47625</xdr:rowOff>
    </xdr:from>
    <xdr:to>
      <xdr:col>10</xdr:col>
      <xdr:colOff>45119</xdr:colOff>
      <xdr:row>2</xdr:row>
      <xdr:rowOff>209550</xdr:rowOff>
    </xdr:to>
    <xdr:pic>
      <xdr:nvPicPr>
        <xdr:cNvPr id="10257" name="Picture 1" descr="blue horizontal - No Tag Line"/>
        <xdr:cNvPicPr>
          <a:picLocks noChangeAspect="1" noChangeArrowheads="1"/>
        </xdr:cNvPicPr>
      </xdr:nvPicPr>
      <xdr:blipFill>
        <a:blip xmlns:r="http://schemas.openxmlformats.org/officeDocument/2006/relationships" r:embed="rId1" cstate="print"/>
        <a:srcRect/>
        <a:stretch>
          <a:fillRect/>
        </a:stretch>
      </xdr:blipFill>
      <xdr:spPr bwMode="auto">
        <a:xfrm>
          <a:off x="6276975" y="47625"/>
          <a:ext cx="2381250" cy="4857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152400</xdr:colOff>
      <xdr:row>0</xdr:row>
      <xdr:rowOff>47625</xdr:rowOff>
    </xdr:from>
    <xdr:to>
      <xdr:col>10</xdr:col>
      <xdr:colOff>45119</xdr:colOff>
      <xdr:row>2</xdr:row>
      <xdr:rowOff>209550</xdr:rowOff>
    </xdr:to>
    <xdr:pic>
      <xdr:nvPicPr>
        <xdr:cNvPr id="2" name="Picture 1" descr="blue horizontal - No Tag Line"/>
        <xdr:cNvPicPr>
          <a:picLocks noChangeAspect="1" noChangeArrowheads="1"/>
        </xdr:cNvPicPr>
      </xdr:nvPicPr>
      <xdr:blipFill>
        <a:blip xmlns:r="http://schemas.openxmlformats.org/officeDocument/2006/relationships" r:embed="rId1" cstate="print"/>
        <a:srcRect/>
        <a:stretch>
          <a:fillRect/>
        </a:stretch>
      </xdr:blipFill>
      <xdr:spPr bwMode="auto">
        <a:xfrm>
          <a:off x="9848850" y="47625"/>
          <a:ext cx="2388269" cy="4857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152400</xdr:colOff>
      <xdr:row>0</xdr:row>
      <xdr:rowOff>47625</xdr:rowOff>
    </xdr:from>
    <xdr:to>
      <xdr:col>10</xdr:col>
      <xdr:colOff>45119</xdr:colOff>
      <xdr:row>2</xdr:row>
      <xdr:rowOff>209550</xdr:rowOff>
    </xdr:to>
    <xdr:pic>
      <xdr:nvPicPr>
        <xdr:cNvPr id="2" name="Picture 1" descr="blue horizontal - No Tag Line"/>
        <xdr:cNvPicPr>
          <a:picLocks noChangeAspect="1" noChangeArrowheads="1"/>
        </xdr:cNvPicPr>
      </xdr:nvPicPr>
      <xdr:blipFill>
        <a:blip xmlns:r="http://schemas.openxmlformats.org/officeDocument/2006/relationships" r:embed="rId1" cstate="print"/>
        <a:srcRect/>
        <a:stretch>
          <a:fillRect/>
        </a:stretch>
      </xdr:blipFill>
      <xdr:spPr bwMode="auto">
        <a:xfrm>
          <a:off x="9848850" y="47625"/>
          <a:ext cx="2388269" cy="4857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152400</xdr:colOff>
      <xdr:row>0</xdr:row>
      <xdr:rowOff>47625</xdr:rowOff>
    </xdr:from>
    <xdr:to>
      <xdr:col>10</xdr:col>
      <xdr:colOff>45119</xdr:colOff>
      <xdr:row>2</xdr:row>
      <xdr:rowOff>209550</xdr:rowOff>
    </xdr:to>
    <xdr:pic>
      <xdr:nvPicPr>
        <xdr:cNvPr id="2" name="Picture 1" descr="blue horizontal - No Tag Line"/>
        <xdr:cNvPicPr>
          <a:picLocks noChangeAspect="1" noChangeArrowheads="1"/>
        </xdr:cNvPicPr>
      </xdr:nvPicPr>
      <xdr:blipFill>
        <a:blip xmlns:r="http://schemas.openxmlformats.org/officeDocument/2006/relationships" r:embed="rId1" cstate="print"/>
        <a:srcRect/>
        <a:stretch>
          <a:fillRect/>
        </a:stretch>
      </xdr:blipFill>
      <xdr:spPr bwMode="auto">
        <a:xfrm>
          <a:off x="9848850" y="47625"/>
          <a:ext cx="2388269" cy="4857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152400</xdr:colOff>
      <xdr:row>0</xdr:row>
      <xdr:rowOff>47625</xdr:rowOff>
    </xdr:from>
    <xdr:to>
      <xdr:col>10</xdr:col>
      <xdr:colOff>45119</xdr:colOff>
      <xdr:row>2</xdr:row>
      <xdr:rowOff>209550</xdr:rowOff>
    </xdr:to>
    <xdr:pic>
      <xdr:nvPicPr>
        <xdr:cNvPr id="2" name="Picture 1" descr="blue horizontal - No Tag Line"/>
        <xdr:cNvPicPr>
          <a:picLocks noChangeAspect="1" noChangeArrowheads="1"/>
        </xdr:cNvPicPr>
      </xdr:nvPicPr>
      <xdr:blipFill>
        <a:blip xmlns:r="http://schemas.openxmlformats.org/officeDocument/2006/relationships" r:embed="rId1" cstate="print"/>
        <a:srcRect/>
        <a:stretch>
          <a:fillRect/>
        </a:stretch>
      </xdr:blipFill>
      <xdr:spPr bwMode="auto">
        <a:xfrm>
          <a:off x="9848850" y="47625"/>
          <a:ext cx="2388269" cy="4857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152400</xdr:colOff>
      <xdr:row>0</xdr:row>
      <xdr:rowOff>47625</xdr:rowOff>
    </xdr:from>
    <xdr:to>
      <xdr:col>10</xdr:col>
      <xdr:colOff>45119</xdr:colOff>
      <xdr:row>2</xdr:row>
      <xdr:rowOff>209550</xdr:rowOff>
    </xdr:to>
    <xdr:pic>
      <xdr:nvPicPr>
        <xdr:cNvPr id="2" name="Picture 1" descr="blue horizontal - No Tag Line"/>
        <xdr:cNvPicPr>
          <a:picLocks noChangeAspect="1" noChangeArrowheads="1"/>
        </xdr:cNvPicPr>
      </xdr:nvPicPr>
      <xdr:blipFill>
        <a:blip xmlns:r="http://schemas.openxmlformats.org/officeDocument/2006/relationships" r:embed="rId1" cstate="print"/>
        <a:srcRect/>
        <a:stretch>
          <a:fillRect/>
        </a:stretch>
      </xdr:blipFill>
      <xdr:spPr bwMode="auto">
        <a:xfrm>
          <a:off x="9848850" y="47625"/>
          <a:ext cx="2388269" cy="4857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152400</xdr:colOff>
      <xdr:row>0</xdr:row>
      <xdr:rowOff>47625</xdr:rowOff>
    </xdr:from>
    <xdr:to>
      <xdr:col>10</xdr:col>
      <xdr:colOff>45119</xdr:colOff>
      <xdr:row>2</xdr:row>
      <xdr:rowOff>209550</xdr:rowOff>
    </xdr:to>
    <xdr:pic>
      <xdr:nvPicPr>
        <xdr:cNvPr id="2" name="Picture 1" descr="blue horizontal - No Tag Line"/>
        <xdr:cNvPicPr>
          <a:picLocks noChangeAspect="1" noChangeArrowheads="1"/>
        </xdr:cNvPicPr>
      </xdr:nvPicPr>
      <xdr:blipFill>
        <a:blip xmlns:r="http://schemas.openxmlformats.org/officeDocument/2006/relationships" r:embed="rId1" cstate="print"/>
        <a:srcRect/>
        <a:stretch>
          <a:fillRect/>
        </a:stretch>
      </xdr:blipFill>
      <xdr:spPr bwMode="auto">
        <a:xfrm>
          <a:off x="9848850" y="47625"/>
          <a:ext cx="2388269" cy="485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inrock.org/ecosystems"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carbonservices@winrock.org"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carbonservices@winrock.org"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carbonservices@winrock.org"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carbonservices@winrock.org"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arbonservices@winrock.org"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arbonservices@winrock.org"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carbonservices@winrock.org"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carbonservices@winrock.org"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carbonservices@winrock.org"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carbonservices@winrock.org"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carbonservices@winrock.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T54"/>
  <sheetViews>
    <sheetView showGridLines="0" tabSelected="1" workbookViewId="0">
      <selection activeCell="A14" sqref="A14"/>
    </sheetView>
  </sheetViews>
  <sheetFormatPr defaultRowHeight="12.75" x14ac:dyDescent="0.2"/>
  <cols>
    <col min="1" max="1" width="4.42578125" customWidth="1"/>
    <col min="7" max="7" width="4.5703125" customWidth="1"/>
  </cols>
  <sheetData>
    <row r="6" spans="1:20" ht="9" customHeight="1" x14ac:dyDescent="0.2"/>
    <row r="7" spans="1:20" ht="5.25" customHeight="1" x14ac:dyDescent="0.2"/>
    <row r="8" spans="1:20" ht="21" x14ac:dyDescent="0.35">
      <c r="A8" s="304" t="s">
        <v>237</v>
      </c>
      <c r="B8" s="303"/>
      <c r="C8" s="303"/>
      <c r="D8" s="303"/>
      <c r="E8" s="303"/>
      <c r="F8" s="303"/>
      <c r="G8" s="303"/>
      <c r="H8" s="303"/>
      <c r="I8" s="303"/>
      <c r="J8" s="303"/>
      <c r="K8" s="303"/>
      <c r="L8" s="303"/>
      <c r="M8" s="303"/>
      <c r="N8" s="303"/>
      <c r="O8" s="303"/>
      <c r="P8" s="303"/>
      <c r="Q8" s="303"/>
      <c r="R8" s="303"/>
      <c r="S8" s="303"/>
    </row>
    <row r="9" spans="1:20" ht="12.75" customHeight="1" x14ac:dyDescent="0.35">
      <c r="A9" s="313"/>
      <c r="B9" s="314"/>
      <c r="C9" s="314"/>
      <c r="D9" s="314"/>
      <c r="E9" s="314"/>
      <c r="F9" s="314"/>
      <c r="G9" s="314"/>
      <c r="H9" s="314"/>
      <c r="I9" s="314"/>
      <c r="J9" s="314"/>
      <c r="K9" s="314"/>
      <c r="L9" s="314"/>
      <c r="M9" s="314"/>
      <c r="N9" s="314"/>
      <c r="O9" s="314"/>
      <c r="P9" s="314"/>
      <c r="Q9" s="314"/>
      <c r="R9" s="314"/>
      <c r="S9" s="314"/>
      <c r="T9" s="314"/>
    </row>
    <row r="10" spans="1:20" ht="18" x14ac:dyDescent="0.35">
      <c r="A10" s="318" t="s">
        <v>169</v>
      </c>
      <c r="B10" s="306"/>
      <c r="C10" s="306"/>
      <c r="D10" s="306"/>
      <c r="E10" s="306"/>
      <c r="F10" s="306"/>
      <c r="G10" s="306"/>
      <c r="H10" s="306"/>
      <c r="I10" s="306"/>
      <c r="J10" s="306"/>
      <c r="K10" s="306"/>
      <c r="L10" s="306"/>
      <c r="M10" s="306"/>
      <c r="N10" s="306"/>
      <c r="O10" s="306"/>
      <c r="P10" s="306"/>
      <c r="Q10" s="306"/>
      <c r="R10" s="306"/>
      <c r="S10" s="306"/>
      <c r="T10" s="306"/>
    </row>
    <row r="11" spans="1:20" ht="18" x14ac:dyDescent="0.35">
      <c r="A11" s="307" t="s">
        <v>233</v>
      </c>
      <c r="B11" s="306"/>
      <c r="C11" s="306"/>
      <c r="D11" s="306"/>
      <c r="E11" s="306"/>
      <c r="F11" s="306"/>
      <c r="G11" s="306"/>
      <c r="H11" s="306"/>
      <c r="I11" s="306"/>
      <c r="J11" s="306"/>
      <c r="K11" s="306"/>
      <c r="L11" s="306"/>
      <c r="M11" s="306"/>
      <c r="N11" s="306"/>
      <c r="O11" s="306"/>
      <c r="P11" s="306"/>
      <c r="Q11" s="306"/>
      <c r="R11" s="306"/>
      <c r="S11" s="306"/>
      <c r="T11" s="306"/>
    </row>
    <row r="12" spans="1:20" ht="18" x14ac:dyDescent="0.35">
      <c r="A12" s="308" t="s">
        <v>171</v>
      </c>
      <c r="B12" s="306"/>
      <c r="C12" s="306"/>
      <c r="D12" s="306"/>
      <c r="E12" s="306"/>
      <c r="F12" s="306"/>
      <c r="G12" s="306"/>
      <c r="H12" s="306"/>
      <c r="I12" s="306"/>
      <c r="J12" s="306"/>
      <c r="K12" s="306"/>
      <c r="L12" s="306"/>
      <c r="M12" s="306"/>
      <c r="N12" s="306"/>
      <c r="O12" s="306"/>
      <c r="P12" s="306"/>
      <c r="Q12" s="306"/>
      <c r="R12" s="306"/>
      <c r="S12" s="306"/>
      <c r="T12" s="306"/>
    </row>
    <row r="13" spans="1:20" ht="18" x14ac:dyDescent="0.35">
      <c r="A13" s="308" t="s">
        <v>170</v>
      </c>
      <c r="B13" s="306"/>
      <c r="C13" s="306"/>
      <c r="D13" s="306"/>
      <c r="E13" s="306"/>
      <c r="F13" s="306"/>
      <c r="G13" s="306"/>
      <c r="H13" s="306"/>
      <c r="I13" s="306"/>
      <c r="J13" s="306"/>
      <c r="K13" s="306"/>
      <c r="L13" s="306"/>
      <c r="M13" s="306"/>
      <c r="N13" s="306"/>
      <c r="O13" s="306"/>
      <c r="P13" s="306"/>
      <c r="Q13" s="306"/>
      <c r="R13" s="306"/>
      <c r="S13" s="306"/>
      <c r="T13" s="306"/>
    </row>
    <row r="14" spans="1:20" ht="18" x14ac:dyDescent="0.35">
      <c r="A14" s="308" t="s">
        <v>242</v>
      </c>
      <c r="B14" s="306"/>
      <c r="C14" s="306"/>
      <c r="D14" s="306"/>
      <c r="E14" s="306"/>
      <c r="F14" s="306"/>
      <c r="G14" s="306"/>
      <c r="H14" s="306"/>
      <c r="I14" s="306"/>
      <c r="J14" s="306"/>
      <c r="K14" s="306"/>
      <c r="L14" s="306"/>
      <c r="M14" s="306"/>
      <c r="N14" s="312"/>
      <c r="O14" s="312"/>
      <c r="P14" s="306"/>
      <c r="Q14" s="306"/>
      <c r="R14" s="306"/>
      <c r="S14" s="306"/>
      <c r="T14" s="306"/>
    </row>
    <row r="15" spans="1:20" ht="18" x14ac:dyDescent="0.35">
      <c r="A15" s="319" t="s">
        <v>63</v>
      </c>
      <c r="B15" s="306"/>
      <c r="C15" s="306"/>
      <c r="D15" s="306"/>
      <c r="E15" s="306"/>
      <c r="F15" s="306"/>
      <c r="G15" s="306"/>
      <c r="H15" s="306"/>
      <c r="I15" s="306"/>
      <c r="J15" s="306"/>
      <c r="K15" s="306"/>
      <c r="L15" s="306"/>
      <c r="M15" s="306"/>
      <c r="N15" s="306"/>
      <c r="O15" s="306"/>
      <c r="P15" s="306"/>
      <c r="Q15" s="306"/>
      <c r="R15" s="306"/>
      <c r="S15" s="306"/>
      <c r="T15" s="306"/>
    </row>
    <row r="16" spans="1:20" ht="18" x14ac:dyDescent="0.35">
      <c r="A16" s="309" t="s">
        <v>61</v>
      </c>
      <c r="B16" s="306"/>
      <c r="C16" s="306"/>
      <c r="D16" s="306"/>
      <c r="E16" s="306"/>
      <c r="F16" s="306"/>
      <c r="G16" s="306"/>
      <c r="H16" s="306"/>
      <c r="I16" s="306"/>
      <c r="J16" s="306"/>
      <c r="K16" s="306"/>
      <c r="L16" s="306"/>
      <c r="M16" s="306"/>
      <c r="N16" s="306"/>
      <c r="O16" s="306"/>
      <c r="P16" s="306"/>
      <c r="Q16" s="306"/>
      <c r="R16" s="306"/>
      <c r="S16" s="306"/>
      <c r="T16" s="306"/>
    </row>
    <row r="17" spans="1:20" ht="15" x14ac:dyDescent="0.3">
      <c r="A17" s="320">
        <v>1</v>
      </c>
      <c r="B17" s="306" t="s">
        <v>239</v>
      </c>
      <c r="C17" s="306"/>
      <c r="D17" s="306"/>
      <c r="E17" s="306"/>
      <c r="F17" s="306"/>
      <c r="G17" s="306"/>
      <c r="H17" s="306"/>
      <c r="I17" s="306"/>
      <c r="J17" s="306"/>
      <c r="K17" s="306"/>
      <c r="L17" s="306"/>
      <c r="M17" s="306"/>
      <c r="N17" s="306"/>
      <c r="O17" s="306"/>
      <c r="P17" s="306"/>
      <c r="Q17" s="306"/>
      <c r="R17" s="306"/>
      <c r="S17" s="306"/>
      <c r="T17" s="306"/>
    </row>
    <row r="18" spans="1:20" ht="15" x14ac:dyDescent="0.3">
      <c r="A18" s="320">
        <v>2</v>
      </c>
      <c r="B18" s="306" t="s">
        <v>144</v>
      </c>
      <c r="C18" s="306"/>
      <c r="D18" s="306"/>
      <c r="E18" s="306"/>
      <c r="F18" s="306"/>
      <c r="G18" s="306"/>
      <c r="H18" s="306"/>
      <c r="I18" s="306"/>
      <c r="J18" s="306"/>
      <c r="K18" s="306"/>
      <c r="L18" s="306"/>
      <c r="M18" s="306"/>
      <c r="N18" s="306"/>
      <c r="O18" s="306"/>
      <c r="P18" s="306"/>
      <c r="Q18" s="306"/>
      <c r="R18" s="306"/>
      <c r="S18" s="306"/>
      <c r="T18" s="306"/>
    </row>
    <row r="19" spans="1:20" ht="15" x14ac:dyDescent="0.3">
      <c r="A19" s="320">
        <v>3</v>
      </c>
      <c r="B19" s="306" t="s">
        <v>234</v>
      </c>
      <c r="C19" s="306"/>
      <c r="D19" s="306"/>
      <c r="E19" s="306"/>
      <c r="F19" s="306"/>
      <c r="G19" s="306"/>
      <c r="H19" s="306"/>
      <c r="I19" s="306"/>
      <c r="J19" s="306"/>
      <c r="K19" s="306"/>
      <c r="L19" s="306"/>
      <c r="M19" s="306"/>
      <c r="N19" s="306"/>
      <c r="O19" s="306"/>
      <c r="P19" s="306"/>
      <c r="Q19" s="306"/>
      <c r="R19" s="306"/>
      <c r="S19" s="306"/>
      <c r="T19" s="306"/>
    </row>
    <row r="20" spans="1:20" s="40" customFormat="1" ht="15" x14ac:dyDescent="0.3">
      <c r="A20" s="320">
        <v>4</v>
      </c>
      <c r="B20" s="306" t="s">
        <v>59</v>
      </c>
      <c r="C20" s="306"/>
      <c r="D20" s="306"/>
      <c r="E20" s="306"/>
      <c r="F20" s="306"/>
      <c r="G20" s="306"/>
      <c r="H20" s="306"/>
      <c r="I20" s="306"/>
      <c r="J20" s="306"/>
      <c r="K20" s="306"/>
      <c r="L20" s="306"/>
      <c r="M20" s="306"/>
      <c r="N20" s="306"/>
      <c r="O20" s="306"/>
      <c r="P20" s="306"/>
      <c r="Q20" s="306"/>
      <c r="R20" s="306"/>
      <c r="S20" s="306"/>
      <c r="T20" s="306"/>
    </row>
    <row r="21" spans="1:20" ht="15" x14ac:dyDescent="0.3">
      <c r="A21" s="320">
        <v>5</v>
      </c>
      <c r="B21" s="311" t="s">
        <v>147</v>
      </c>
      <c r="C21" s="306"/>
      <c r="D21" s="306"/>
      <c r="E21" s="306"/>
      <c r="F21" s="306"/>
      <c r="G21" s="306"/>
      <c r="H21" s="306"/>
      <c r="I21" s="306"/>
      <c r="J21" s="306"/>
      <c r="K21" s="306"/>
      <c r="L21" s="306"/>
      <c r="M21" s="306"/>
      <c r="N21" s="306"/>
      <c r="O21" s="306"/>
      <c r="P21" s="306"/>
      <c r="Q21" s="306"/>
      <c r="R21" s="306"/>
      <c r="S21" s="306"/>
      <c r="T21" s="306"/>
    </row>
    <row r="22" spans="1:20" ht="15" x14ac:dyDescent="0.3">
      <c r="A22" s="320">
        <v>6</v>
      </c>
      <c r="B22" s="311" t="s">
        <v>235</v>
      </c>
      <c r="C22" s="306"/>
      <c r="D22" s="306"/>
      <c r="E22" s="306"/>
      <c r="F22" s="306"/>
      <c r="G22" s="306"/>
      <c r="H22" s="306"/>
      <c r="I22" s="306"/>
      <c r="J22" s="306"/>
      <c r="K22" s="306"/>
      <c r="L22" s="306"/>
      <c r="M22" s="306"/>
      <c r="N22" s="306"/>
      <c r="O22" s="306"/>
      <c r="P22" s="306"/>
      <c r="Q22" s="306"/>
      <c r="R22" s="306"/>
      <c r="S22" s="306"/>
      <c r="T22" s="306"/>
    </row>
    <row r="23" spans="1:20" ht="15" x14ac:dyDescent="0.3">
      <c r="A23" s="320">
        <v>7</v>
      </c>
      <c r="B23" s="306" t="s">
        <v>236</v>
      </c>
      <c r="C23" s="306"/>
      <c r="D23" s="306"/>
      <c r="E23" s="306"/>
      <c r="F23" s="306"/>
      <c r="G23" s="306"/>
      <c r="H23" s="306"/>
      <c r="I23" s="306"/>
      <c r="J23" s="306"/>
      <c r="K23" s="306"/>
      <c r="L23" s="306"/>
      <c r="M23" s="306"/>
      <c r="N23" s="306"/>
      <c r="O23" s="306"/>
      <c r="P23" s="306"/>
      <c r="Q23" s="306"/>
      <c r="R23" s="306"/>
      <c r="S23" s="306"/>
      <c r="T23" s="306"/>
    </row>
    <row r="24" spans="1:20" ht="12.75" customHeight="1" x14ac:dyDescent="0.3">
      <c r="A24" s="320">
        <v>8</v>
      </c>
      <c r="B24" s="321" t="s">
        <v>88</v>
      </c>
      <c r="C24" s="321"/>
      <c r="D24" s="321"/>
      <c r="E24" s="321"/>
      <c r="F24" s="321"/>
      <c r="G24" s="321"/>
      <c r="H24" s="321"/>
      <c r="I24" s="321"/>
      <c r="J24" s="321"/>
      <c r="K24" s="321"/>
      <c r="L24" s="321"/>
      <c r="M24" s="321"/>
      <c r="N24" s="306"/>
      <c r="O24" s="306"/>
      <c r="P24" s="306"/>
      <c r="Q24" s="306"/>
      <c r="R24" s="306"/>
      <c r="S24" s="306"/>
      <c r="T24" s="306"/>
    </row>
    <row r="25" spans="1:20" ht="15" x14ac:dyDescent="0.3">
      <c r="A25" s="320">
        <v>9</v>
      </c>
      <c r="B25" s="321"/>
      <c r="C25" s="321"/>
      <c r="D25" s="321"/>
      <c r="E25" s="321"/>
      <c r="F25" s="321"/>
      <c r="G25" s="321"/>
      <c r="H25" s="321"/>
      <c r="I25" s="321"/>
      <c r="J25" s="321"/>
      <c r="K25" s="321"/>
      <c r="L25" s="321"/>
      <c r="M25" s="321"/>
      <c r="N25" s="306"/>
      <c r="O25" s="306"/>
      <c r="P25" s="306"/>
      <c r="Q25" s="306"/>
      <c r="R25" s="306"/>
      <c r="S25" s="306"/>
      <c r="T25" s="306"/>
    </row>
    <row r="26" spans="1:20" ht="15" x14ac:dyDescent="0.3">
      <c r="A26" s="320">
        <v>10</v>
      </c>
      <c r="B26" s="311" t="s">
        <v>152</v>
      </c>
      <c r="C26" s="306"/>
      <c r="D26" s="306"/>
      <c r="E26" s="306"/>
      <c r="F26" s="306"/>
      <c r="G26" s="306"/>
      <c r="H26" s="306"/>
      <c r="I26" s="306"/>
      <c r="J26" s="306"/>
      <c r="K26" s="306"/>
      <c r="L26" s="306"/>
      <c r="M26" s="306"/>
      <c r="N26" s="306"/>
      <c r="O26" s="306"/>
      <c r="P26" s="306"/>
      <c r="Q26" s="306"/>
      <c r="R26" s="306"/>
      <c r="S26" s="306"/>
      <c r="T26" s="306"/>
    </row>
    <row r="27" spans="1:20" ht="15" x14ac:dyDescent="0.3">
      <c r="A27" s="320">
        <v>11</v>
      </c>
      <c r="B27" s="311" t="s">
        <v>57</v>
      </c>
      <c r="C27" s="306"/>
      <c r="D27" s="306"/>
      <c r="E27" s="306"/>
      <c r="F27" s="306"/>
      <c r="G27" s="306"/>
      <c r="H27" s="306"/>
      <c r="I27" s="306"/>
      <c r="J27" s="306"/>
      <c r="K27" s="306"/>
      <c r="L27" s="306"/>
      <c r="M27" s="306"/>
      <c r="N27" s="306"/>
      <c r="O27" s="306"/>
      <c r="P27" s="306"/>
      <c r="Q27" s="306"/>
      <c r="R27" s="306"/>
      <c r="S27" s="306"/>
      <c r="T27" s="306"/>
    </row>
    <row r="28" spans="1:20" ht="15" x14ac:dyDescent="0.3">
      <c r="A28" s="320">
        <v>12</v>
      </c>
      <c r="B28" s="311" t="s">
        <v>58</v>
      </c>
      <c r="C28" s="306"/>
      <c r="D28" s="306"/>
      <c r="E28" s="306"/>
      <c r="F28" s="306"/>
      <c r="G28" s="306"/>
      <c r="H28" s="306"/>
      <c r="I28" s="306"/>
      <c r="J28" s="306"/>
      <c r="K28" s="306"/>
      <c r="L28" s="306"/>
      <c r="M28" s="306"/>
      <c r="N28" s="306"/>
      <c r="O28" s="306"/>
      <c r="P28" s="306"/>
      <c r="Q28" s="306"/>
      <c r="R28" s="306"/>
      <c r="S28" s="306"/>
      <c r="T28" s="306"/>
    </row>
    <row r="29" spans="1:20" ht="15" x14ac:dyDescent="0.3">
      <c r="A29" s="320">
        <v>13</v>
      </c>
      <c r="B29" s="311" t="s">
        <v>65</v>
      </c>
      <c r="C29" s="306"/>
      <c r="D29" s="306"/>
      <c r="E29" s="306"/>
      <c r="F29" s="306"/>
      <c r="G29" s="306"/>
      <c r="H29" s="306"/>
      <c r="I29" s="306"/>
      <c r="J29" s="306"/>
      <c r="K29" s="306"/>
      <c r="L29" s="306"/>
      <c r="M29" s="306"/>
      <c r="N29" s="306"/>
      <c r="O29" s="306"/>
      <c r="P29" s="306"/>
      <c r="Q29" s="306"/>
      <c r="R29" s="306"/>
      <c r="S29" s="306"/>
      <c r="T29" s="306"/>
    </row>
    <row r="30" spans="1:20" ht="15" x14ac:dyDescent="0.3">
      <c r="A30" s="320">
        <v>14</v>
      </c>
      <c r="B30" s="311" t="s">
        <v>66</v>
      </c>
      <c r="C30" s="306"/>
      <c r="D30" s="306"/>
      <c r="E30" s="306"/>
      <c r="F30" s="306"/>
      <c r="G30" s="306"/>
      <c r="H30" s="306"/>
      <c r="I30" s="306"/>
      <c r="J30" s="306"/>
      <c r="K30" s="306"/>
      <c r="L30" s="306"/>
      <c r="M30" s="306"/>
      <c r="N30" s="306"/>
      <c r="O30" s="306"/>
      <c r="P30" s="306"/>
      <c r="Q30" s="306"/>
      <c r="R30" s="306"/>
      <c r="S30" s="306"/>
      <c r="T30" s="306"/>
    </row>
    <row r="31" spans="1:20" ht="15" x14ac:dyDescent="0.3">
      <c r="A31" s="306"/>
      <c r="B31" s="311" t="s">
        <v>153</v>
      </c>
      <c r="C31" s="306"/>
      <c r="D31" s="306"/>
      <c r="E31" s="306"/>
      <c r="F31" s="306"/>
      <c r="G31" s="306"/>
      <c r="H31" s="306"/>
      <c r="I31" s="306"/>
      <c r="J31" s="306"/>
      <c r="K31" s="306"/>
      <c r="L31" s="306"/>
      <c r="M31" s="306"/>
      <c r="N31" s="306"/>
      <c r="O31" s="306"/>
      <c r="P31" s="306"/>
      <c r="Q31" s="306"/>
      <c r="R31" s="306"/>
      <c r="S31" s="306"/>
      <c r="T31" s="306"/>
    </row>
    <row r="32" spans="1:20" ht="15" x14ac:dyDescent="0.3">
      <c r="A32" s="320">
        <v>15</v>
      </c>
      <c r="B32" s="311" t="s">
        <v>60</v>
      </c>
      <c r="C32" s="306"/>
      <c r="D32" s="306"/>
      <c r="E32" s="306"/>
      <c r="F32" s="306"/>
      <c r="G32" s="306"/>
      <c r="H32" s="306"/>
      <c r="I32" s="306"/>
      <c r="J32" s="306"/>
      <c r="K32" s="306"/>
      <c r="L32" s="306"/>
      <c r="M32" s="306"/>
      <c r="N32" s="306"/>
      <c r="O32" s="306"/>
      <c r="P32" s="306"/>
      <c r="Q32" s="306"/>
      <c r="R32" s="306"/>
      <c r="S32" s="306"/>
      <c r="T32" s="306"/>
    </row>
    <row r="33" spans="1:20" ht="18" x14ac:dyDescent="0.35">
      <c r="A33" s="322" t="s">
        <v>86</v>
      </c>
      <c r="B33" s="322"/>
      <c r="C33" s="322"/>
      <c r="D33" s="322"/>
      <c r="E33" s="322"/>
      <c r="F33" s="322"/>
      <c r="G33" s="322"/>
      <c r="H33" s="322"/>
      <c r="I33" s="322"/>
      <c r="J33" s="322"/>
      <c r="K33" s="322"/>
      <c r="L33" s="322"/>
      <c r="M33" s="306"/>
      <c r="N33" s="306"/>
      <c r="O33" s="306"/>
      <c r="P33" s="306"/>
      <c r="Q33" s="306"/>
      <c r="R33" s="306"/>
      <c r="S33" s="306"/>
      <c r="T33" s="306"/>
    </row>
    <row r="34" spans="1:20" ht="12.75" customHeight="1" x14ac:dyDescent="0.3">
      <c r="A34" s="323" t="s">
        <v>87</v>
      </c>
      <c r="B34" s="323"/>
      <c r="C34" s="323"/>
      <c r="D34" s="323"/>
      <c r="E34" s="323"/>
      <c r="F34" s="323"/>
      <c r="G34" s="323"/>
      <c r="H34" s="323"/>
      <c r="I34" s="323"/>
      <c r="J34" s="323"/>
      <c r="K34" s="323"/>
      <c r="L34" s="323"/>
      <c r="M34" s="306"/>
      <c r="N34" s="306"/>
      <c r="O34" s="306"/>
      <c r="P34" s="306"/>
      <c r="Q34" s="306"/>
      <c r="R34" s="306"/>
      <c r="S34" s="306"/>
      <c r="T34" s="306"/>
    </row>
    <row r="35" spans="1:20" ht="15" x14ac:dyDescent="0.3">
      <c r="A35" s="323"/>
      <c r="B35" s="323"/>
      <c r="C35" s="323"/>
      <c r="D35" s="323"/>
      <c r="E35" s="323"/>
      <c r="F35" s="323"/>
      <c r="G35" s="323"/>
      <c r="H35" s="323"/>
      <c r="I35" s="323"/>
      <c r="J35" s="323"/>
      <c r="K35" s="323"/>
      <c r="L35" s="323"/>
      <c r="M35" s="306"/>
      <c r="N35" s="306"/>
      <c r="O35" s="306"/>
      <c r="P35" s="306"/>
      <c r="Q35" s="306"/>
      <c r="R35" s="306"/>
      <c r="S35" s="306"/>
      <c r="T35" s="306"/>
    </row>
    <row r="36" spans="1:20" ht="15" x14ac:dyDescent="0.3">
      <c r="A36" s="310"/>
      <c r="B36" s="311" t="s">
        <v>84</v>
      </c>
      <c r="C36" s="306"/>
      <c r="D36" s="306"/>
      <c r="E36" s="306"/>
      <c r="F36" s="306"/>
      <c r="G36" s="306"/>
      <c r="H36" s="306"/>
      <c r="I36" s="306"/>
      <c r="J36" s="306"/>
      <c r="K36" s="306"/>
      <c r="L36" s="306"/>
      <c r="M36" s="306"/>
      <c r="N36" s="306"/>
      <c r="O36" s="306"/>
      <c r="P36" s="306"/>
      <c r="Q36" s="306"/>
      <c r="R36" s="306"/>
      <c r="S36" s="306"/>
      <c r="T36" s="306"/>
    </row>
    <row r="37" spans="1:20" ht="15" x14ac:dyDescent="0.3">
      <c r="A37" s="310"/>
      <c r="B37" s="311" t="s">
        <v>85</v>
      </c>
      <c r="C37" s="306"/>
      <c r="D37" s="306"/>
      <c r="E37" s="306"/>
      <c r="F37" s="306"/>
      <c r="G37" s="306"/>
      <c r="H37" s="306"/>
      <c r="I37" s="306"/>
      <c r="J37" s="306"/>
      <c r="K37" s="306"/>
      <c r="L37" s="306"/>
      <c r="M37" s="306"/>
      <c r="N37" s="306"/>
      <c r="O37" s="306"/>
      <c r="P37" s="306"/>
      <c r="Q37" s="306"/>
      <c r="R37" s="306"/>
      <c r="S37" s="306"/>
      <c r="T37" s="306"/>
    </row>
    <row r="38" spans="1:20" ht="15" x14ac:dyDescent="0.3">
      <c r="A38" s="310"/>
      <c r="B38" s="311" t="s">
        <v>54</v>
      </c>
      <c r="C38" s="306"/>
      <c r="D38" s="306"/>
      <c r="E38" s="306"/>
      <c r="F38" s="306"/>
      <c r="G38" s="306"/>
      <c r="H38" s="306"/>
      <c r="I38" s="306"/>
      <c r="J38" s="306"/>
      <c r="K38" s="306"/>
      <c r="L38" s="306"/>
      <c r="M38" s="306"/>
      <c r="N38" s="306"/>
      <c r="O38" s="306"/>
      <c r="P38" s="306"/>
      <c r="Q38" s="306"/>
      <c r="R38" s="306"/>
      <c r="S38" s="306"/>
      <c r="T38" s="306"/>
    </row>
    <row r="39" spans="1:20" ht="15" x14ac:dyDescent="0.3">
      <c r="A39" s="310"/>
      <c r="B39" s="311" t="s">
        <v>83</v>
      </c>
      <c r="C39" s="306"/>
      <c r="D39" s="306"/>
      <c r="E39" s="306"/>
      <c r="F39" s="306"/>
      <c r="G39" s="306"/>
      <c r="H39" s="306"/>
      <c r="I39" s="306"/>
      <c r="J39" s="306"/>
      <c r="K39" s="306"/>
      <c r="L39" s="306"/>
      <c r="M39" s="306"/>
      <c r="N39" s="306"/>
      <c r="O39" s="306"/>
      <c r="P39" s="306"/>
      <c r="Q39" s="306"/>
      <c r="R39" s="306"/>
      <c r="S39" s="306"/>
      <c r="T39" s="306"/>
    </row>
    <row r="40" spans="1:20" ht="8.25" customHeight="1" x14ac:dyDescent="0.3">
      <c r="A40" s="315"/>
      <c r="B40" s="316"/>
      <c r="C40" s="314"/>
      <c r="D40" s="314"/>
      <c r="E40" s="314"/>
      <c r="F40" s="314"/>
      <c r="G40" s="314"/>
      <c r="H40" s="314"/>
      <c r="I40" s="314"/>
      <c r="J40" s="314"/>
      <c r="K40" s="314"/>
      <c r="L40" s="314"/>
      <c r="M40" s="314"/>
      <c r="N40" s="314"/>
      <c r="O40" s="314"/>
      <c r="P40" s="314"/>
      <c r="Q40" s="314"/>
      <c r="R40" s="314"/>
      <c r="S40" s="314"/>
      <c r="T40" s="314"/>
    </row>
    <row r="41" spans="1:20" ht="10.5" customHeight="1" x14ac:dyDescent="0.3">
      <c r="A41" s="303"/>
      <c r="B41" s="303"/>
      <c r="C41" s="303"/>
      <c r="D41" s="303"/>
      <c r="E41" s="303"/>
      <c r="F41" s="303"/>
      <c r="G41" s="303"/>
      <c r="H41" s="303"/>
      <c r="I41" s="303"/>
      <c r="J41" s="303"/>
      <c r="K41" s="303"/>
      <c r="L41" s="303"/>
      <c r="M41" s="303"/>
      <c r="N41" s="303"/>
      <c r="O41" s="303"/>
      <c r="P41" s="303"/>
      <c r="Q41" s="303"/>
      <c r="R41" s="303"/>
      <c r="S41" s="303"/>
    </row>
    <row r="42" spans="1:20" ht="15" x14ac:dyDescent="0.3">
      <c r="A42" s="303"/>
      <c r="B42" s="303"/>
      <c r="C42" s="303"/>
      <c r="D42" s="303"/>
      <c r="E42" s="303"/>
      <c r="F42" s="303"/>
      <c r="G42" s="303"/>
      <c r="H42" s="303"/>
      <c r="I42" s="303"/>
      <c r="J42" s="303"/>
      <c r="K42" s="303"/>
      <c r="L42" s="303"/>
      <c r="M42" s="303"/>
      <c r="N42" s="303"/>
      <c r="O42" s="303"/>
      <c r="P42" s="303"/>
      <c r="Q42" s="303"/>
      <c r="R42" s="303"/>
      <c r="S42" s="303"/>
    </row>
    <row r="43" spans="1:20" ht="15" x14ac:dyDescent="0.3">
      <c r="A43" s="303"/>
      <c r="B43" s="303"/>
      <c r="C43" s="303"/>
      <c r="D43" s="303"/>
      <c r="E43" s="303"/>
      <c r="F43" s="303"/>
      <c r="G43" s="303"/>
      <c r="H43" s="303" t="s">
        <v>240</v>
      </c>
      <c r="I43" s="303"/>
      <c r="J43" s="303"/>
      <c r="K43" s="303"/>
      <c r="L43" s="303"/>
      <c r="M43" s="303"/>
      <c r="N43" s="303"/>
      <c r="O43" s="303"/>
      <c r="P43" s="303"/>
      <c r="Q43" s="303"/>
      <c r="R43" s="303"/>
      <c r="S43" s="303"/>
    </row>
    <row r="44" spans="1:20" ht="15" x14ac:dyDescent="0.3">
      <c r="A44" s="303"/>
      <c r="B44" s="303"/>
      <c r="C44" s="303"/>
      <c r="D44" s="303"/>
      <c r="E44" s="303"/>
      <c r="F44" s="303"/>
      <c r="G44" s="303"/>
      <c r="H44" s="317" t="s">
        <v>241</v>
      </c>
      <c r="I44" s="303"/>
      <c r="J44" s="303"/>
      <c r="K44" s="303"/>
      <c r="L44" s="303"/>
      <c r="M44" s="303"/>
      <c r="N44" s="303"/>
      <c r="O44" s="303"/>
      <c r="P44" s="303"/>
      <c r="Q44" s="303"/>
      <c r="R44" s="303"/>
      <c r="S44" s="303"/>
    </row>
    <row r="45" spans="1:20" ht="15" x14ac:dyDescent="0.3">
      <c r="A45" s="303"/>
      <c r="B45" s="303"/>
      <c r="C45" s="303"/>
      <c r="D45" s="303"/>
      <c r="E45" s="303"/>
      <c r="F45" s="303"/>
      <c r="G45" s="303"/>
      <c r="H45" s="305" t="s">
        <v>238</v>
      </c>
      <c r="I45" s="303"/>
      <c r="J45" s="303"/>
      <c r="K45" s="303"/>
      <c r="L45" s="303"/>
      <c r="M45" s="303"/>
      <c r="N45" s="303"/>
      <c r="O45" s="303"/>
      <c r="P45" s="303"/>
      <c r="Q45" s="303"/>
      <c r="R45" s="303"/>
      <c r="S45" s="303"/>
    </row>
    <row r="46" spans="1:20" ht="15" x14ac:dyDescent="0.3">
      <c r="A46" s="303"/>
      <c r="B46" s="303"/>
      <c r="C46" s="303"/>
      <c r="D46" s="303"/>
      <c r="E46" s="303"/>
      <c r="F46" s="303"/>
      <c r="G46" s="303"/>
      <c r="H46" s="303" t="s">
        <v>232</v>
      </c>
      <c r="I46" s="303"/>
      <c r="J46" s="303"/>
      <c r="K46" s="303"/>
      <c r="L46" s="303"/>
      <c r="M46" s="303"/>
      <c r="N46" s="303"/>
      <c r="O46" s="303"/>
      <c r="P46" s="303"/>
      <c r="Q46" s="303"/>
      <c r="R46" s="303"/>
      <c r="S46" s="303"/>
    </row>
    <row r="49" spans="1:9" ht="16.5" x14ac:dyDescent="0.25">
      <c r="A49" s="217"/>
      <c r="B49" s="218"/>
      <c r="C49" s="219"/>
      <c r="D49" s="219"/>
      <c r="E49" s="219"/>
      <c r="F49" s="219"/>
      <c r="G49" s="219"/>
      <c r="H49" s="219"/>
      <c r="I49" s="219"/>
    </row>
    <row r="50" spans="1:9" x14ac:dyDescent="0.2">
      <c r="B50" s="218"/>
      <c r="C50" s="219"/>
      <c r="D50" s="219"/>
      <c r="E50" s="219"/>
      <c r="F50" s="219"/>
      <c r="G50" s="219"/>
      <c r="H50" s="219"/>
      <c r="I50" s="219"/>
    </row>
    <row r="51" spans="1:9" ht="15" x14ac:dyDescent="0.2">
      <c r="A51" s="220"/>
      <c r="B51" s="218"/>
      <c r="C51" s="219"/>
      <c r="D51" s="219"/>
      <c r="E51" s="219"/>
      <c r="F51" s="219"/>
      <c r="G51" s="219"/>
      <c r="H51" s="219"/>
      <c r="I51" s="219"/>
    </row>
    <row r="52" spans="1:9" x14ac:dyDescent="0.2">
      <c r="B52" s="218"/>
      <c r="C52" s="219"/>
      <c r="D52" s="219"/>
      <c r="E52" s="219"/>
      <c r="F52" s="219"/>
      <c r="G52" s="219"/>
      <c r="H52" s="219"/>
      <c r="I52" s="219"/>
    </row>
    <row r="53" spans="1:9" x14ac:dyDescent="0.2">
      <c r="B53" s="218"/>
      <c r="C53" s="219"/>
      <c r="D53" s="219"/>
      <c r="E53" s="219"/>
      <c r="F53" s="219"/>
      <c r="G53" s="219"/>
      <c r="H53" s="219"/>
      <c r="I53" s="219"/>
    </row>
    <row r="54" spans="1:9" x14ac:dyDescent="0.2">
      <c r="B54" s="218"/>
      <c r="C54" s="219"/>
      <c r="D54" s="219"/>
      <c r="E54" s="219"/>
      <c r="F54" s="219"/>
      <c r="G54" s="219"/>
      <c r="H54" s="219"/>
      <c r="I54" s="219"/>
    </row>
  </sheetData>
  <sheetProtection password="DDAD" sheet="1" objects="1" scenarios="1" selectLockedCells="1"/>
  <mergeCells count="3">
    <mergeCell ref="B24:M25"/>
    <mergeCell ref="A33:L33"/>
    <mergeCell ref="A34:L35"/>
  </mergeCells>
  <phoneticPr fontId="3" type="noConversion"/>
  <hyperlinks>
    <hyperlink ref="H45" r:id="rId1"/>
  </hyperlinks>
  <pageMargins left="0.75" right="0.75" top="1" bottom="1" header="0.5" footer="0.5"/>
  <pageSetup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7"/>
  <sheetViews>
    <sheetView showGridLines="0" zoomScale="95" workbookViewId="0">
      <selection activeCell="C4" sqref="C4"/>
    </sheetView>
  </sheetViews>
  <sheetFormatPr defaultRowHeight="12.75" x14ac:dyDescent="0.2"/>
  <cols>
    <col min="1" max="1" width="23.7109375" style="50" customWidth="1"/>
    <col min="2" max="2" width="23.85546875" style="50" bestFit="1" customWidth="1"/>
    <col min="3" max="3" width="18.5703125" style="50" customWidth="1"/>
    <col min="4" max="4" width="23.28515625" style="50" customWidth="1"/>
    <col min="5" max="5" width="17.7109375" style="50" customWidth="1"/>
    <col min="6" max="8" width="19.140625" style="50" customWidth="1"/>
    <col min="9" max="16384" width="9.140625" style="50"/>
  </cols>
  <sheetData>
    <row r="1" spans="1:8" x14ac:dyDescent="0.2">
      <c r="A1" s="102" t="s">
        <v>219</v>
      </c>
      <c r="H1" s="103"/>
    </row>
    <row r="2" spans="1:8" x14ac:dyDescent="0.2">
      <c r="H2" s="172"/>
    </row>
    <row r="3" spans="1:8" s="174" customFormat="1" ht="28.5" customHeight="1" x14ac:dyDescent="0.2">
      <c r="A3" s="173" t="s">
        <v>110</v>
      </c>
      <c r="B3" s="267" t="s">
        <v>101</v>
      </c>
      <c r="C3" s="274"/>
      <c r="H3" s="172"/>
    </row>
    <row r="4" spans="1:8" ht="13.5" x14ac:dyDescent="0.25">
      <c r="A4" s="175" t="s">
        <v>53</v>
      </c>
      <c r="B4" s="268" t="e">
        <f>IF(A17="",AVERAGE(C17:C212),AVERAGE(D17:D212))</f>
        <v>#DIV/0!</v>
      </c>
      <c r="C4" s="275"/>
      <c r="F4" s="177"/>
      <c r="H4" s="178" t="s">
        <v>145</v>
      </c>
    </row>
    <row r="5" spans="1:8" ht="13.5" x14ac:dyDescent="0.25">
      <c r="A5" s="175" t="s">
        <v>31</v>
      </c>
      <c r="B5" s="268" t="e">
        <f>IF(A17="",STDEV(C17:C212),STDEV(D17:D212))</f>
        <v>#DIV/0!</v>
      </c>
      <c r="C5" s="275"/>
      <c r="F5" s="179"/>
      <c r="H5" s="83" t="s">
        <v>62</v>
      </c>
    </row>
    <row r="6" spans="1:8" ht="13.5" x14ac:dyDescent="0.25">
      <c r="A6" s="175" t="s">
        <v>158</v>
      </c>
      <c r="B6" s="268" t="e">
        <f>IF(A17="",TINV(0.1,COUNT(C17:C212))*(B5/SQRT(COUNT(C17:C212))),TINV(0.1,COUNT(D17:D212))*B5/SQRT(COUNT(D17:D212)))</f>
        <v>#NUM!</v>
      </c>
      <c r="C6" s="275"/>
      <c r="F6" s="177"/>
      <c r="H6" s="83"/>
    </row>
    <row r="7" spans="1:8" ht="13.5" x14ac:dyDescent="0.25">
      <c r="A7" s="175" t="s">
        <v>54</v>
      </c>
      <c r="B7" s="269"/>
      <c r="C7" s="276"/>
      <c r="F7" s="179"/>
      <c r="H7" s="83"/>
    </row>
    <row r="8" spans="1:8" ht="13.5" x14ac:dyDescent="0.25">
      <c r="A8" s="175" t="s">
        <v>55</v>
      </c>
      <c r="B8" s="270" t="e">
        <f>B4*B7</f>
        <v>#DIV/0!</v>
      </c>
      <c r="C8" s="272"/>
      <c r="F8" s="177"/>
      <c r="H8" s="181"/>
    </row>
    <row r="9" spans="1:8" ht="13.5" x14ac:dyDescent="0.25">
      <c r="A9" s="182" t="s">
        <v>11</v>
      </c>
      <c r="B9" s="271" t="e">
        <f>B6*B8</f>
        <v>#NUM!</v>
      </c>
      <c r="C9" s="273"/>
      <c r="F9" s="179"/>
    </row>
    <row r="10" spans="1:8" x14ac:dyDescent="0.2">
      <c r="A10" s="184"/>
      <c r="B10" s="185"/>
      <c r="C10" s="185"/>
    </row>
    <row r="11" spans="1:8" x14ac:dyDescent="0.2">
      <c r="A11" s="277"/>
      <c r="B11" s="278"/>
      <c r="C11" s="188"/>
    </row>
    <row r="12" spans="1:8" x14ac:dyDescent="0.2">
      <c r="A12" s="62"/>
      <c r="B12" s="191"/>
      <c r="C12" s="188"/>
      <c r="D12" s="188"/>
    </row>
    <row r="13" spans="1:8" x14ac:dyDescent="0.2">
      <c r="A13" s="62"/>
      <c r="B13" s="191"/>
      <c r="C13" s="188"/>
    </row>
    <row r="14" spans="1:8" ht="27" customHeight="1" x14ac:dyDescent="0.2">
      <c r="A14" s="62"/>
      <c r="B14" s="384"/>
      <c r="C14" s="384"/>
      <c r="D14" s="189"/>
      <c r="E14" s="255"/>
    </row>
    <row r="15" spans="1:8" ht="12.75" customHeight="1" x14ac:dyDescent="0.2">
      <c r="A15" s="62"/>
      <c r="B15" s="191"/>
      <c r="C15" s="185"/>
    </row>
    <row r="16" spans="1:8" ht="25.5" x14ac:dyDescent="0.2">
      <c r="A16" s="259" t="s">
        <v>210</v>
      </c>
      <c r="B16" s="260" t="s">
        <v>0</v>
      </c>
      <c r="C16" s="260" t="s">
        <v>23</v>
      </c>
      <c r="D16" s="262" t="s">
        <v>211</v>
      </c>
      <c r="E16" s="264"/>
      <c r="F16" s="265"/>
      <c r="G16" s="266"/>
      <c r="H16" s="266"/>
    </row>
    <row r="17" spans="1:8" ht="13.15" customHeight="1" x14ac:dyDescent="0.2">
      <c r="A17" s="388"/>
      <c r="B17" s="258"/>
      <c r="C17" s="119"/>
      <c r="D17" s="393" t="str">
        <f>IF(A17="","",AVERAGE(C17:C20))</f>
        <v/>
      </c>
      <c r="E17" s="263"/>
      <c r="F17" s="391" t="str">
        <f>IF(A17="","",AVERAGE(C17:C20))</f>
        <v/>
      </c>
      <c r="G17" s="391" t="str">
        <f>IF(A17="","",SUM(D17:D20))</f>
        <v/>
      </c>
      <c r="H17" s="391" t="str">
        <f>IF(A17="","",AVERAGE(E17:E20))</f>
        <v/>
      </c>
    </row>
    <row r="18" spans="1:8" x14ac:dyDescent="0.2">
      <c r="A18" s="389"/>
      <c r="B18" s="96"/>
      <c r="C18" s="120"/>
      <c r="D18" s="394"/>
      <c r="E18" s="263"/>
      <c r="F18" s="392"/>
      <c r="G18" s="392"/>
      <c r="H18" s="392"/>
    </row>
    <row r="19" spans="1:8" x14ac:dyDescent="0.2">
      <c r="A19" s="389"/>
      <c r="B19" s="96"/>
      <c r="C19" s="120"/>
      <c r="D19" s="394"/>
      <c r="E19" s="263"/>
      <c r="F19" s="392"/>
      <c r="G19" s="392"/>
      <c r="H19" s="392"/>
    </row>
    <row r="20" spans="1:8" x14ac:dyDescent="0.2">
      <c r="A20" s="390"/>
      <c r="B20" s="96"/>
      <c r="C20" s="120"/>
      <c r="D20" s="395"/>
      <c r="E20" s="263"/>
      <c r="F20" s="392"/>
      <c r="G20" s="392"/>
      <c r="H20" s="392"/>
    </row>
    <row r="21" spans="1:8" x14ac:dyDescent="0.2">
      <c r="A21" s="385"/>
      <c r="B21" s="69"/>
      <c r="C21" s="121"/>
      <c r="D21" s="393" t="str">
        <f t="shared" ref="D21" si="0">IF(A21="","",AVERAGE(C21:C24))</f>
        <v/>
      </c>
      <c r="E21" s="263"/>
      <c r="F21" s="391" t="str">
        <f t="shared" ref="F21" si="1">IF(A21="","",AVERAGE(C21:C24))</f>
        <v/>
      </c>
      <c r="G21" s="391" t="str">
        <f t="shared" ref="G21" si="2">IF(A21="","",SUM(D21:D24))</f>
        <v/>
      </c>
      <c r="H21" s="391" t="str">
        <f t="shared" ref="H21" si="3">IF(A21="","",AVERAGE(E21:E24))</f>
        <v/>
      </c>
    </row>
    <row r="22" spans="1:8" x14ac:dyDescent="0.2">
      <c r="A22" s="386"/>
      <c r="B22" s="66"/>
      <c r="C22" s="121"/>
      <c r="D22" s="394"/>
      <c r="E22" s="263"/>
      <c r="F22" s="392"/>
      <c r="G22" s="392"/>
      <c r="H22" s="392"/>
    </row>
    <row r="23" spans="1:8" x14ac:dyDescent="0.2">
      <c r="A23" s="386"/>
      <c r="B23" s="66"/>
      <c r="C23" s="121"/>
      <c r="D23" s="394"/>
      <c r="E23" s="263"/>
      <c r="F23" s="392"/>
      <c r="G23" s="392"/>
      <c r="H23" s="392"/>
    </row>
    <row r="24" spans="1:8" x14ac:dyDescent="0.2">
      <c r="A24" s="387"/>
      <c r="B24" s="66"/>
      <c r="C24" s="121"/>
      <c r="D24" s="395"/>
      <c r="E24" s="263"/>
      <c r="F24" s="392"/>
      <c r="G24" s="392"/>
      <c r="H24" s="392"/>
    </row>
    <row r="25" spans="1:8" x14ac:dyDescent="0.2">
      <c r="A25" s="385"/>
      <c r="B25" s="66"/>
      <c r="C25" s="121"/>
      <c r="D25" s="393" t="str">
        <f t="shared" ref="D25" si="4">IF(A25="","",AVERAGE(C25:C28))</f>
        <v/>
      </c>
      <c r="E25" s="263"/>
      <c r="F25" s="391" t="str">
        <f t="shared" ref="F25" si="5">IF(A25="","",AVERAGE(C25:C28))</f>
        <v/>
      </c>
      <c r="G25" s="391" t="str">
        <f t="shared" ref="G25" si="6">IF(A25="","",SUM(D25:D28))</f>
        <v/>
      </c>
      <c r="H25" s="391" t="str">
        <f t="shared" ref="H25" si="7">IF(A25="","",AVERAGE(E25:E28))</f>
        <v/>
      </c>
    </row>
    <row r="26" spans="1:8" x14ac:dyDescent="0.2">
      <c r="A26" s="386"/>
      <c r="B26" s="66"/>
      <c r="C26" s="121"/>
      <c r="D26" s="394"/>
      <c r="E26" s="263"/>
      <c r="F26" s="392"/>
      <c r="G26" s="392"/>
      <c r="H26" s="392"/>
    </row>
    <row r="27" spans="1:8" x14ac:dyDescent="0.2">
      <c r="A27" s="386"/>
      <c r="B27" s="66"/>
      <c r="C27" s="121"/>
      <c r="D27" s="394"/>
      <c r="E27" s="263"/>
      <c r="F27" s="392"/>
      <c r="G27" s="392"/>
      <c r="H27" s="392"/>
    </row>
    <row r="28" spans="1:8" x14ac:dyDescent="0.2">
      <c r="A28" s="387"/>
      <c r="B28" s="66"/>
      <c r="C28" s="121"/>
      <c r="D28" s="395"/>
      <c r="E28" s="263"/>
      <c r="F28" s="392"/>
      <c r="G28" s="392"/>
      <c r="H28" s="392"/>
    </row>
    <row r="29" spans="1:8" x14ac:dyDescent="0.2">
      <c r="A29" s="385"/>
      <c r="B29" s="66"/>
      <c r="C29" s="121"/>
      <c r="D29" s="393" t="str">
        <f t="shared" ref="D29" si="8">IF(A29="","",AVERAGE(C29:C32))</f>
        <v/>
      </c>
      <c r="E29" s="263"/>
      <c r="F29" s="391" t="str">
        <f t="shared" ref="F29" si="9">IF(A29="","",AVERAGE(C29:C32))</f>
        <v/>
      </c>
      <c r="G29" s="391" t="str">
        <f t="shared" ref="G29" si="10">IF(A29="","",SUM(D29:D32))</f>
        <v/>
      </c>
      <c r="H29" s="391" t="str">
        <f t="shared" ref="H29" si="11">IF(A29="","",AVERAGE(E29:E32))</f>
        <v/>
      </c>
    </row>
    <row r="30" spans="1:8" x14ac:dyDescent="0.2">
      <c r="A30" s="386"/>
      <c r="B30" s="66"/>
      <c r="C30" s="121"/>
      <c r="D30" s="394"/>
      <c r="E30" s="263"/>
      <c r="F30" s="392"/>
      <c r="G30" s="392"/>
      <c r="H30" s="392"/>
    </row>
    <row r="31" spans="1:8" x14ac:dyDescent="0.2">
      <c r="A31" s="386"/>
      <c r="B31" s="66"/>
      <c r="C31" s="121"/>
      <c r="D31" s="394"/>
      <c r="E31" s="263"/>
      <c r="F31" s="392"/>
      <c r="G31" s="392"/>
      <c r="H31" s="392"/>
    </row>
    <row r="32" spans="1:8" x14ac:dyDescent="0.2">
      <c r="A32" s="387"/>
      <c r="B32" s="66"/>
      <c r="C32" s="121"/>
      <c r="D32" s="395"/>
      <c r="E32" s="263"/>
      <c r="F32" s="392"/>
      <c r="G32" s="392"/>
      <c r="H32" s="392"/>
    </row>
    <row r="33" spans="1:8" x14ac:dyDescent="0.2">
      <c r="A33" s="385"/>
      <c r="B33" s="66"/>
      <c r="C33" s="121"/>
      <c r="D33" s="393" t="str">
        <f t="shared" ref="D33" si="12">IF(A33="","",AVERAGE(C33:C36))</f>
        <v/>
      </c>
      <c r="E33" s="263"/>
      <c r="F33" s="391" t="str">
        <f t="shared" ref="F33" si="13">IF(A33="","",AVERAGE(C33:C36))</f>
        <v/>
      </c>
      <c r="G33" s="391" t="str">
        <f t="shared" ref="G33" si="14">IF(A33="","",SUM(D33:D36))</f>
        <v/>
      </c>
      <c r="H33" s="391" t="str">
        <f t="shared" ref="H33" si="15">IF(A33="","",AVERAGE(E33:E36))</f>
        <v/>
      </c>
    </row>
    <row r="34" spans="1:8" x14ac:dyDescent="0.2">
      <c r="A34" s="386"/>
      <c r="B34" s="66"/>
      <c r="C34" s="121"/>
      <c r="D34" s="394"/>
      <c r="E34" s="263"/>
      <c r="F34" s="392"/>
      <c r="G34" s="392"/>
      <c r="H34" s="392"/>
    </row>
    <row r="35" spans="1:8" x14ac:dyDescent="0.2">
      <c r="A35" s="386"/>
      <c r="B35" s="66"/>
      <c r="C35" s="121"/>
      <c r="D35" s="394"/>
      <c r="E35" s="263"/>
      <c r="F35" s="392"/>
      <c r="G35" s="392"/>
      <c r="H35" s="392"/>
    </row>
    <row r="36" spans="1:8" x14ac:dyDescent="0.2">
      <c r="A36" s="387"/>
      <c r="B36" s="66"/>
      <c r="C36" s="121"/>
      <c r="D36" s="395"/>
      <c r="E36" s="263"/>
      <c r="F36" s="392"/>
      <c r="G36" s="392"/>
      <c r="H36" s="392"/>
    </row>
    <row r="37" spans="1:8" x14ac:dyDescent="0.2">
      <c r="A37" s="385"/>
      <c r="B37" s="66"/>
      <c r="C37" s="121"/>
      <c r="D37" s="393" t="str">
        <f t="shared" ref="D37" si="16">IF(A37="","",AVERAGE(C37:C40))</f>
        <v/>
      </c>
      <c r="E37" s="263"/>
      <c r="F37" s="391" t="str">
        <f t="shared" ref="F37" si="17">IF(A37="","",AVERAGE(C37:C40))</f>
        <v/>
      </c>
      <c r="G37" s="391" t="str">
        <f t="shared" ref="G37" si="18">IF(A37="","",SUM(D37:D40))</f>
        <v/>
      </c>
      <c r="H37" s="391" t="str">
        <f t="shared" ref="H37" si="19">IF(A37="","",AVERAGE(E37:E40))</f>
        <v/>
      </c>
    </row>
    <row r="38" spans="1:8" x14ac:dyDescent="0.2">
      <c r="A38" s="386"/>
      <c r="B38" s="66"/>
      <c r="C38" s="121"/>
      <c r="D38" s="394"/>
      <c r="E38" s="263"/>
      <c r="F38" s="392"/>
      <c r="G38" s="392"/>
      <c r="H38" s="392"/>
    </row>
    <row r="39" spans="1:8" x14ac:dyDescent="0.2">
      <c r="A39" s="386"/>
      <c r="B39" s="66"/>
      <c r="C39" s="121"/>
      <c r="D39" s="394"/>
      <c r="E39" s="263"/>
      <c r="F39" s="392"/>
      <c r="G39" s="392"/>
      <c r="H39" s="392"/>
    </row>
    <row r="40" spans="1:8" x14ac:dyDescent="0.2">
      <c r="A40" s="387"/>
      <c r="B40" s="66"/>
      <c r="C40" s="121"/>
      <c r="D40" s="395"/>
      <c r="E40" s="263"/>
      <c r="F40" s="392"/>
      <c r="G40" s="392"/>
      <c r="H40" s="392"/>
    </row>
    <row r="41" spans="1:8" x14ac:dyDescent="0.2">
      <c r="A41" s="385"/>
      <c r="B41" s="66"/>
      <c r="C41" s="121"/>
      <c r="D41" s="393" t="str">
        <f t="shared" ref="D41" si="20">IF(A41="","",AVERAGE(C41:C44))</f>
        <v/>
      </c>
      <c r="E41" s="263"/>
      <c r="F41" s="391" t="str">
        <f t="shared" ref="F41" si="21">IF(A41="","",AVERAGE(C41:C44))</f>
        <v/>
      </c>
      <c r="G41" s="391" t="str">
        <f t="shared" ref="G41" si="22">IF(A41="","",SUM(D41:D44))</f>
        <v/>
      </c>
      <c r="H41" s="391" t="str">
        <f t="shared" ref="H41" si="23">IF(A41="","",AVERAGE(E41:E44))</f>
        <v/>
      </c>
    </row>
    <row r="42" spans="1:8" x14ac:dyDescent="0.2">
      <c r="A42" s="386"/>
      <c r="B42" s="66"/>
      <c r="C42" s="121"/>
      <c r="D42" s="394"/>
      <c r="E42" s="263"/>
      <c r="F42" s="392"/>
      <c r="G42" s="392"/>
      <c r="H42" s="392"/>
    </row>
    <row r="43" spans="1:8" x14ac:dyDescent="0.2">
      <c r="A43" s="386"/>
      <c r="B43" s="66"/>
      <c r="C43" s="121"/>
      <c r="D43" s="394"/>
      <c r="E43" s="263"/>
      <c r="F43" s="392"/>
      <c r="G43" s="392"/>
      <c r="H43" s="392"/>
    </row>
    <row r="44" spans="1:8" x14ac:dyDescent="0.2">
      <c r="A44" s="387"/>
      <c r="B44" s="66"/>
      <c r="C44" s="121"/>
      <c r="D44" s="395"/>
      <c r="E44" s="263"/>
      <c r="F44" s="392"/>
      <c r="G44" s="392"/>
      <c r="H44" s="392"/>
    </row>
    <row r="45" spans="1:8" x14ac:dyDescent="0.2">
      <c r="A45" s="385"/>
      <c r="B45" s="66"/>
      <c r="C45" s="121"/>
      <c r="D45" s="393" t="str">
        <f t="shared" ref="D45" si="24">IF(A45="","",AVERAGE(C45:C48))</f>
        <v/>
      </c>
      <c r="E45" s="263"/>
      <c r="F45" s="391" t="str">
        <f t="shared" ref="F45" si="25">IF(A45="","",AVERAGE(C45:C48))</f>
        <v/>
      </c>
      <c r="G45" s="391" t="str">
        <f t="shared" ref="G45" si="26">IF(A45="","",SUM(D45:D48))</f>
        <v/>
      </c>
      <c r="H45" s="391" t="str">
        <f t="shared" ref="H45" si="27">IF(A45="","",AVERAGE(E45:E48))</f>
        <v/>
      </c>
    </row>
    <row r="46" spans="1:8" x14ac:dyDescent="0.2">
      <c r="A46" s="386"/>
      <c r="B46" s="66"/>
      <c r="C46" s="121"/>
      <c r="D46" s="394"/>
      <c r="E46" s="263"/>
      <c r="F46" s="392"/>
      <c r="G46" s="392"/>
      <c r="H46" s="392"/>
    </row>
    <row r="47" spans="1:8" x14ac:dyDescent="0.2">
      <c r="A47" s="386"/>
      <c r="B47" s="66"/>
      <c r="C47" s="121"/>
      <c r="D47" s="394"/>
      <c r="E47" s="263"/>
      <c r="F47" s="392"/>
      <c r="G47" s="392"/>
      <c r="H47" s="392"/>
    </row>
    <row r="48" spans="1:8" x14ac:dyDescent="0.2">
      <c r="A48" s="387"/>
      <c r="B48" s="66"/>
      <c r="C48" s="121"/>
      <c r="D48" s="395"/>
      <c r="E48" s="263"/>
      <c r="F48" s="392"/>
      <c r="G48" s="392"/>
      <c r="H48" s="392"/>
    </row>
    <row r="49" spans="1:8" x14ac:dyDescent="0.2">
      <c r="A49" s="385"/>
      <c r="B49" s="66"/>
      <c r="C49" s="121"/>
      <c r="D49" s="393" t="str">
        <f t="shared" ref="D49" si="28">IF(A49="","",AVERAGE(C49:C52))</f>
        <v/>
      </c>
      <c r="E49" s="263"/>
      <c r="F49" s="391" t="str">
        <f t="shared" ref="F49" si="29">IF(A49="","",AVERAGE(C49:C52))</f>
        <v/>
      </c>
      <c r="G49" s="391" t="str">
        <f t="shared" ref="G49" si="30">IF(A49="","",SUM(D49:D52))</f>
        <v/>
      </c>
      <c r="H49" s="391" t="str">
        <f t="shared" ref="H49" si="31">IF(A49="","",AVERAGE(E49:E52))</f>
        <v/>
      </c>
    </row>
    <row r="50" spans="1:8" x14ac:dyDescent="0.2">
      <c r="A50" s="386"/>
      <c r="B50" s="66"/>
      <c r="C50" s="121"/>
      <c r="D50" s="394"/>
      <c r="E50" s="263"/>
      <c r="F50" s="392"/>
      <c r="G50" s="392"/>
      <c r="H50" s="392"/>
    </row>
    <row r="51" spans="1:8" x14ac:dyDescent="0.2">
      <c r="A51" s="386"/>
      <c r="B51" s="66"/>
      <c r="C51" s="121"/>
      <c r="D51" s="394"/>
      <c r="E51" s="263"/>
      <c r="F51" s="392"/>
      <c r="G51" s="392"/>
      <c r="H51" s="392"/>
    </row>
    <row r="52" spans="1:8" x14ac:dyDescent="0.2">
      <c r="A52" s="387"/>
      <c r="B52" s="66"/>
      <c r="C52" s="121"/>
      <c r="D52" s="395"/>
      <c r="E52" s="263"/>
      <c r="F52" s="392"/>
      <c r="G52" s="392"/>
      <c r="H52" s="392"/>
    </row>
    <row r="53" spans="1:8" x14ac:dyDescent="0.2">
      <c r="A53" s="385"/>
      <c r="B53" s="66"/>
      <c r="C53" s="121"/>
      <c r="D53" s="393" t="str">
        <f t="shared" ref="D53" si="32">IF(A53="","",AVERAGE(C53:C56))</f>
        <v/>
      </c>
      <c r="E53" s="263"/>
      <c r="F53" s="391" t="str">
        <f t="shared" ref="F53" si="33">IF(A53="","",AVERAGE(C53:C56))</f>
        <v/>
      </c>
      <c r="G53" s="391" t="str">
        <f t="shared" ref="G53" si="34">IF(A53="","",SUM(D53:D56))</f>
        <v/>
      </c>
      <c r="H53" s="391" t="str">
        <f t="shared" ref="H53" si="35">IF(A53="","",AVERAGE(E53:E56))</f>
        <v/>
      </c>
    </row>
    <row r="54" spans="1:8" x14ac:dyDescent="0.2">
      <c r="A54" s="386"/>
      <c r="B54" s="66"/>
      <c r="C54" s="121"/>
      <c r="D54" s="394"/>
      <c r="E54" s="263"/>
      <c r="F54" s="392"/>
      <c r="G54" s="392"/>
      <c r="H54" s="392"/>
    </row>
    <row r="55" spans="1:8" x14ac:dyDescent="0.2">
      <c r="A55" s="386"/>
      <c r="B55" s="66"/>
      <c r="C55" s="121"/>
      <c r="D55" s="394"/>
      <c r="E55" s="263"/>
      <c r="F55" s="392"/>
      <c r="G55" s="392"/>
      <c r="H55" s="392"/>
    </row>
    <row r="56" spans="1:8" x14ac:dyDescent="0.2">
      <c r="A56" s="387"/>
      <c r="B56" s="66"/>
      <c r="C56" s="121"/>
      <c r="D56" s="395"/>
      <c r="E56" s="263"/>
      <c r="F56" s="392"/>
      <c r="G56" s="392"/>
      <c r="H56" s="392"/>
    </row>
    <row r="57" spans="1:8" x14ac:dyDescent="0.2">
      <c r="A57" s="385"/>
      <c r="B57" s="66"/>
      <c r="C57" s="121"/>
      <c r="D57" s="393" t="str">
        <f t="shared" ref="D57" si="36">IF(A57="","",AVERAGE(C57:C60))</f>
        <v/>
      </c>
      <c r="E57" s="263"/>
      <c r="F57" s="391" t="str">
        <f t="shared" ref="F57" si="37">IF(A57="","",AVERAGE(C57:C60))</f>
        <v/>
      </c>
      <c r="G57" s="391" t="str">
        <f t="shared" ref="G57" si="38">IF(A57="","",SUM(D57:D60))</f>
        <v/>
      </c>
      <c r="H57" s="391" t="str">
        <f t="shared" ref="H57" si="39">IF(A57="","",AVERAGE(E57:E60))</f>
        <v/>
      </c>
    </row>
    <row r="58" spans="1:8" x14ac:dyDescent="0.2">
      <c r="A58" s="386"/>
      <c r="B58" s="66"/>
      <c r="C58" s="121"/>
      <c r="D58" s="394"/>
      <c r="E58" s="263"/>
      <c r="F58" s="392"/>
      <c r="G58" s="392"/>
      <c r="H58" s="392"/>
    </row>
    <row r="59" spans="1:8" x14ac:dyDescent="0.2">
      <c r="A59" s="386"/>
      <c r="B59" s="66"/>
      <c r="C59" s="121"/>
      <c r="D59" s="394"/>
      <c r="E59" s="263"/>
      <c r="F59" s="392"/>
      <c r="G59" s="392"/>
      <c r="H59" s="392"/>
    </row>
    <row r="60" spans="1:8" x14ac:dyDescent="0.2">
      <c r="A60" s="387"/>
      <c r="B60" s="66"/>
      <c r="C60" s="121"/>
      <c r="D60" s="395"/>
      <c r="E60" s="263"/>
      <c r="F60" s="392"/>
      <c r="G60" s="392"/>
      <c r="H60" s="392"/>
    </row>
    <row r="61" spans="1:8" x14ac:dyDescent="0.2">
      <c r="A61" s="385"/>
      <c r="B61" s="66"/>
      <c r="C61" s="121"/>
      <c r="D61" s="393" t="str">
        <f t="shared" ref="D61" si="40">IF(A61="","",AVERAGE(C61:C64))</f>
        <v/>
      </c>
      <c r="E61" s="263"/>
      <c r="F61" s="391" t="str">
        <f t="shared" ref="F61" si="41">IF(A61="","",AVERAGE(C61:C64))</f>
        <v/>
      </c>
      <c r="G61" s="391" t="str">
        <f t="shared" ref="G61" si="42">IF(A61="","",SUM(D61:D64))</f>
        <v/>
      </c>
      <c r="H61" s="391" t="str">
        <f t="shared" ref="H61" si="43">IF(A61="","",AVERAGE(E61:E64))</f>
        <v/>
      </c>
    </row>
    <row r="62" spans="1:8" x14ac:dyDescent="0.2">
      <c r="A62" s="386"/>
      <c r="B62" s="66"/>
      <c r="C62" s="121"/>
      <c r="D62" s="394"/>
      <c r="E62" s="263"/>
      <c r="F62" s="392"/>
      <c r="G62" s="392"/>
      <c r="H62" s="392"/>
    </row>
    <row r="63" spans="1:8" x14ac:dyDescent="0.2">
      <c r="A63" s="386"/>
      <c r="B63" s="66"/>
      <c r="C63" s="121"/>
      <c r="D63" s="394"/>
      <c r="E63" s="263"/>
      <c r="F63" s="392"/>
      <c r="G63" s="392"/>
      <c r="H63" s="392"/>
    </row>
    <row r="64" spans="1:8" x14ac:dyDescent="0.2">
      <c r="A64" s="387"/>
      <c r="B64" s="66"/>
      <c r="C64" s="121"/>
      <c r="D64" s="395"/>
      <c r="E64" s="263"/>
      <c r="F64" s="392"/>
      <c r="G64" s="392"/>
      <c r="H64" s="392"/>
    </row>
    <row r="65" spans="1:8" x14ac:dyDescent="0.2">
      <c r="A65" s="385"/>
      <c r="B65" s="66"/>
      <c r="C65" s="121"/>
      <c r="D65" s="393" t="str">
        <f t="shared" ref="D65" si="44">IF(A65="","",AVERAGE(C65:C68))</f>
        <v/>
      </c>
      <c r="E65" s="263"/>
      <c r="F65" s="391" t="str">
        <f t="shared" ref="F65" si="45">IF(A65="","",AVERAGE(C65:C68))</f>
        <v/>
      </c>
      <c r="G65" s="391" t="str">
        <f t="shared" ref="G65" si="46">IF(A65="","",SUM(D65:D68))</f>
        <v/>
      </c>
      <c r="H65" s="391" t="str">
        <f t="shared" ref="H65" si="47">IF(A65="","",AVERAGE(E65:E68))</f>
        <v/>
      </c>
    </row>
    <row r="66" spans="1:8" x14ac:dyDescent="0.2">
      <c r="A66" s="386"/>
      <c r="B66" s="66"/>
      <c r="C66" s="121"/>
      <c r="D66" s="394"/>
      <c r="E66" s="263"/>
      <c r="F66" s="392"/>
      <c r="G66" s="392"/>
      <c r="H66" s="392"/>
    </row>
    <row r="67" spans="1:8" x14ac:dyDescent="0.2">
      <c r="A67" s="386"/>
      <c r="B67" s="66"/>
      <c r="C67" s="121"/>
      <c r="D67" s="394"/>
      <c r="E67" s="263"/>
      <c r="F67" s="392"/>
      <c r="G67" s="392"/>
      <c r="H67" s="392"/>
    </row>
    <row r="68" spans="1:8" x14ac:dyDescent="0.2">
      <c r="A68" s="387"/>
      <c r="B68" s="66"/>
      <c r="C68" s="121"/>
      <c r="D68" s="395"/>
      <c r="E68" s="263"/>
      <c r="F68" s="392"/>
      <c r="G68" s="392"/>
      <c r="H68" s="392"/>
    </row>
    <row r="69" spans="1:8" x14ac:dyDescent="0.2">
      <c r="A69" s="385"/>
      <c r="B69" s="66"/>
      <c r="C69" s="121"/>
      <c r="D69" s="393" t="str">
        <f t="shared" ref="D69" si="48">IF(A69="","",AVERAGE(C69:C72))</f>
        <v/>
      </c>
      <c r="E69" s="263"/>
      <c r="F69" s="391" t="str">
        <f t="shared" ref="F69" si="49">IF(A69="","",AVERAGE(C69:C72))</f>
        <v/>
      </c>
      <c r="G69" s="391" t="str">
        <f t="shared" ref="G69" si="50">IF(A69="","",SUM(D69:D72))</f>
        <v/>
      </c>
      <c r="H69" s="391" t="str">
        <f t="shared" ref="H69" si="51">IF(A69="","",AVERAGE(E69:E72))</f>
        <v/>
      </c>
    </row>
    <row r="70" spans="1:8" x14ac:dyDescent="0.2">
      <c r="A70" s="386"/>
      <c r="B70" s="66"/>
      <c r="C70" s="121"/>
      <c r="D70" s="394"/>
      <c r="E70" s="263"/>
      <c r="F70" s="392"/>
      <c r="G70" s="392"/>
      <c r="H70" s="392"/>
    </row>
    <row r="71" spans="1:8" x14ac:dyDescent="0.2">
      <c r="A71" s="386"/>
      <c r="B71" s="66"/>
      <c r="C71" s="121"/>
      <c r="D71" s="394"/>
      <c r="E71" s="263"/>
      <c r="F71" s="392"/>
      <c r="G71" s="392"/>
      <c r="H71" s="392"/>
    </row>
    <row r="72" spans="1:8" x14ac:dyDescent="0.2">
      <c r="A72" s="387"/>
      <c r="B72" s="66"/>
      <c r="C72" s="121"/>
      <c r="D72" s="395"/>
      <c r="E72" s="263"/>
      <c r="F72" s="392"/>
      <c r="G72" s="392"/>
      <c r="H72" s="392"/>
    </row>
    <row r="73" spans="1:8" x14ac:dyDescent="0.2">
      <c r="A73" s="385"/>
      <c r="B73" s="66"/>
      <c r="C73" s="121"/>
      <c r="D73" s="393" t="str">
        <f t="shared" ref="D73" si="52">IF(A73="","",AVERAGE(C73:C76))</f>
        <v/>
      </c>
      <c r="E73" s="263"/>
      <c r="F73" s="391" t="str">
        <f t="shared" ref="F73" si="53">IF(A73="","",AVERAGE(C73:C76))</f>
        <v/>
      </c>
      <c r="G73" s="391" t="str">
        <f t="shared" ref="G73" si="54">IF(A73="","",SUM(D73:D76))</f>
        <v/>
      </c>
      <c r="H73" s="391" t="str">
        <f t="shared" ref="H73" si="55">IF(A73="","",AVERAGE(E73:E76))</f>
        <v/>
      </c>
    </row>
    <row r="74" spans="1:8" x14ac:dyDescent="0.2">
      <c r="A74" s="386"/>
      <c r="B74" s="66"/>
      <c r="C74" s="121"/>
      <c r="D74" s="394"/>
      <c r="E74" s="263"/>
      <c r="F74" s="392"/>
      <c r="G74" s="392"/>
      <c r="H74" s="392"/>
    </row>
    <row r="75" spans="1:8" x14ac:dyDescent="0.2">
      <c r="A75" s="386"/>
      <c r="B75" s="66"/>
      <c r="C75" s="121"/>
      <c r="D75" s="394"/>
      <c r="E75" s="263"/>
      <c r="F75" s="392"/>
      <c r="G75" s="392"/>
      <c r="H75" s="392"/>
    </row>
    <row r="76" spans="1:8" x14ac:dyDescent="0.2">
      <c r="A76" s="387"/>
      <c r="B76" s="66"/>
      <c r="C76" s="121"/>
      <c r="D76" s="395"/>
      <c r="E76" s="263"/>
      <c r="F76" s="392"/>
      <c r="G76" s="392"/>
      <c r="H76" s="392"/>
    </row>
    <row r="77" spans="1:8" x14ac:dyDescent="0.2">
      <c r="A77" s="385"/>
      <c r="B77" s="66"/>
      <c r="C77" s="121"/>
      <c r="D77" s="393" t="str">
        <f t="shared" ref="D77" si="56">IF(A77="","",AVERAGE(C77:C80))</f>
        <v/>
      </c>
      <c r="E77" s="263"/>
      <c r="F77" s="391" t="str">
        <f t="shared" ref="F77" si="57">IF(A77="","",AVERAGE(C77:C80))</f>
        <v/>
      </c>
      <c r="G77" s="391" t="str">
        <f t="shared" ref="G77" si="58">IF(A77="","",SUM(D77:D80))</f>
        <v/>
      </c>
      <c r="H77" s="391" t="str">
        <f t="shared" ref="H77" si="59">IF(A77="","",AVERAGE(E77:E80))</f>
        <v/>
      </c>
    </row>
    <row r="78" spans="1:8" x14ac:dyDescent="0.2">
      <c r="A78" s="386"/>
      <c r="B78" s="66"/>
      <c r="C78" s="121"/>
      <c r="D78" s="394"/>
      <c r="E78" s="263"/>
      <c r="F78" s="392"/>
      <c r="G78" s="392"/>
      <c r="H78" s="392"/>
    </row>
    <row r="79" spans="1:8" x14ac:dyDescent="0.2">
      <c r="A79" s="386"/>
      <c r="B79" s="66"/>
      <c r="C79" s="121"/>
      <c r="D79" s="394"/>
      <c r="E79" s="263"/>
      <c r="F79" s="392"/>
      <c r="G79" s="392"/>
      <c r="H79" s="392"/>
    </row>
    <row r="80" spans="1:8" x14ac:dyDescent="0.2">
      <c r="A80" s="387"/>
      <c r="B80" s="66"/>
      <c r="C80" s="121"/>
      <c r="D80" s="395"/>
      <c r="E80" s="263"/>
      <c r="F80" s="392"/>
      <c r="G80" s="392"/>
      <c r="H80" s="392"/>
    </row>
    <row r="81" spans="1:8" x14ac:dyDescent="0.2">
      <c r="A81" s="385"/>
      <c r="B81" s="66"/>
      <c r="C81" s="121"/>
      <c r="D81" s="393" t="str">
        <f t="shared" ref="D81" si="60">IF(A81="","",AVERAGE(C81:C84))</f>
        <v/>
      </c>
      <c r="E81" s="263"/>
      <c r="F81" s="391" t="str">
        <f t="shared" ref="F81" si="61">IF(A81="","",AVERAGE(C81:C84))</f>
        <v/>
      </c>
      <c r="G81" s="391" t="str">
        <f t="shared" ref="G81" si="62">IF(A81="","",SUM(D81:D84))</f>
        <v/>
      </c>
      <c r="H81" s="391" t="str">
        <f t="shared" ref="H81" si="63">IF(A81="","",AVERAGE(E81:E84))</f>
        <v/>
      </c>
    </row>
    <row r="82" spans="1:8" x14ac:dyDescent="0.2">
      <c r="A82" s="386"/>
      <c r="B82" s="66"/>
      <c r="C82" s="121"/>
      <c r="D82" s="394"/>
      <c r="E82" s="263"/>
      <c r="F82" s="392"/>
      <c r="G82" s="392"/>
      <c r="H82" s="392"/>
    </row>
    <row r="83" spans="1:8" x14ac:dyDescent="0.2">
      <c r="A83" s="386"/>
      <c r="B83" s="66"/>
      <c r="C83" s="121"/>
      <c r="D83" s="394"/>
      <c r="E83" s="263"/>
      <c r="F83" s="392"/>
      <c r="G83" s="392"/>
      <c r="H83" s="392"/>
    </row>
    <row r="84" spans="1:8" x14ac:dyDescent="0.2">
      <c r="A84" s="387"/>
      <c r="B84" s="66"/>
      <c r="C84" s="121"/>
      <c r="D84" s="395"/>
      <c r="E84" s="263"/>
      <c r="F84" s="392"/>
      <c r="G84" s="392"/>
      <c r="H84" s="392"/>
    </row>
    <row r="85" spans="1:8" x14ac:dyDescent="0.2">
      <c r="A85" s="385"/>
      <c r="B85" s="66"/>
      <c r="C85" s="121"/>
      <c r="D85" s="393" t="str">
        <f t="shared" ref="D85" si="64">IF(A85="","",AVERAGE(C85:C88))</f>
        <v/>
      </c>
      <c r="E85" s="263"/>
      <c r="F85" s="391" t="str">
        <f t="shared" ref="F85" si="65">IF(A85="","",AVERAGE(C85:C88))</f>
        <v/>
      </c>
      <c r="G85" s="391" t="str">
        <f t="shared" ref="G85" si="66">IF(A85="","",SUM(D85:D88))</f>
        <v/>
      </c>
      <c r="H85" s="391" t="str">
        <f t="shared" ref="H85" si="67">IF(A85="","",AVERAGE(E85:E88))</f>
        <v/>
      </c>
    </row>
    <row r="86" spans="1:8" x14ac:dyDescent="0.2">
      <c r="A86" s="386"/>
      <c r="B86" s="66"/>
      <c r="C86" s="121"/>
      <c r="D86" s="394"/>
      <c r="E86" s="263"/>
      <c r="F86" s="392"/>
      <c r="G86" s="392"/>
      <c r="H86" s="392"/>
    </row>
    <row r="87" spans="1:8" x14ac:dyDescent="0.2">
      <c r="A87" s="386"/>
      <c r="B87" s="66"/>
      <c r="C87" s="121"/>
      <c r="D87" s="394"/>
      <c r="E87" s="263"/>
      <c r="F87" s="392"/>
      <c r="G87" s="392"/>
      <c r="H87" s="392"/>
    </row>
    <row r="88" spans="1:8" x14ac:dyDescent="0.2">
      <c r="A88" s="387"/>
      <c r="B88" s="66"/>
      <c r="C88" s="121"/>
      <c r="D88" s="395"/>
      <c r="E88" s="263"/>
      <c r="F88" s="392"/>
      <c r="G88" s="392"/>
      <c r="H88" s="392"/>
    </row>
    <row r="89" spans="1:8" x14ac:dyDescent="0.2">
      <c r="A89" s="385"/>
      <c r="B89" s="66"/>
      <c r="C89" s="121"/>
      <c r="D89" s="393" t="str">
        <f t="shared" ref="D89" si="68">IF(A89="","",AVERAGE(C89:C92))</f>
        <v/>
      </c>
      <c r="E89" s="263"/>
      <c r="F89" s="391" t="str">
        <f t="shared" ref="F89" si="69">IF(A89="","",AVERAGE(C89:C92))</f>
        <v/>
      </c>
      <c r="G89" s="391" t="str">
        <f t="shared" ref="G89" si="70">IF(A89="","",SUM(D89:D92))</f>
        <v/>
      </c>
      <c r="H89" s="391" t="str">
        <f t="shared" ref="H89" si="71">IF(A89="","",AVERAGE(E89:E92))</f>
        <v/>
      </c>
    </row>
    <row r="90" spans="1:8" x14ac:dyDescent="0.2">
      <c r="A90" s="386"/>
      <c r="B90" s="66"/>
      <c r="C90" s="121"/>
      <c r="D90" s="394"/>
      <c r="E90" s="263"/>
      <c r="F90" s="392"/>
      <c r="G90" s="392"/>
      <c r="H90" s="392"/>
    </row>
    <row r="91" spans="1:8" x14ac:dyDescent="0.2">
      <c r="A91" s="386"/>
      <c r="B91" s="66"/>
      <c r="C91" s="121"/>
      <c r="D91" s="394"/>
      <c r="E91" s="263"/>
      <c r="F91" s="392"/>
      <c r="G91" s="392"/>
      <c r="H91" s="392"/>
    </row>
    <row r="92" spans="1:8" x14ac:dyDescent="0.2">
      <c r="A92" s="387"/>
      <c r="B92" s="66"/>
      <c r="C92" s="121"/>
      <c r="D92" s="395"/>
      <c r="E92" s="263"/>
      <c r="F92" s="392"/>
      <c r="G92" s="392"/>
      <c r="H92" s="392"/>
    </row>
    <row r="93" spans="1:8" x14ac:dyDescent="0.2">
      <c r="A93" s="385"/>
      <c r="B93" s="66"/>
      <c r="C93" s="121"/>
      <c r="D93" s="393" t="str">
        <f t="shared" ref="D93" si="72">IF(A93="","",AVERAGE(C93:C96))</f>
        <v/>
      </c>
      <c r="E93" s="263"/>
      <c r="F93" s="391" t="str">
        <f t="shared" ref="F93" si="73">IF(A93="","",AVERAGE(C93:C96))</f>
        <v/>
      </c>
      <c r="G93" s="391" t="str">
        <f t="shared" ref="G93" si="74">IF(A93="","",SUM(D93:D96))</f>
        <v/>
      </c>
      <c r="H93" s="391" t="str">
        <f t="shared" ref="H93" si="75">IF(A93="","",AVERAGE(E93:E96))</f>
        <v/>
      </c>
    </row>
    <row r="94" spans="1:8" x14ac:dyDescent="0.2">
      <c r="A94" s="386"/>
      <c r="B94" s="66"/>
      <c r="C94" s="121"/>
      <c r="D94" s="394"/>
      <c r="E94" s="263"/>
      <c r="F94" s="392"/>
      <c r="G94" s="392"/>
      <c r="H94" s="392"/>
    </row>
    <row r="95" spans="1:8" x14ac:dyDescent="0.2">
      <c r="A95" s="386"/>
      <c r="B95" s="66"/>
      <c r="C95" s="121"/>
      <c r="D95" s="394"/>
      <c r="E95" s="263"/>
      <c r="F95" s="392"/>
      <c r="G95" s="392"/>
      <c r="H95" s="392"/>
    </row>
    <row r="96" spans="1:8" x14ac:dyDescent="0.2">
      <c r="A96" s="387"/>
      <c r="B96" s="66"/>
      <c r="C96" s="121"/>
      <c r="D96" s="395"/>
      <c r="E96" s="263"/>
      <c r="F96" s="392"/>
      <c r="G96" s="392"/>
      <c r="H96" s="392"/>
    </row>
    <row r="97" spans="1:8" x14ac:dyDescent="0.2">
      <c r="A97" s="385"/>
      <c r="B97" s="66"/>
      <c r="C97" s="121"/>
      <c r="D97" s="393" t="str">
        <f t="shared" ref="D97" si="76">IF(A97="","",AVERAGE(C97:C100))</f>
        <v/>
      </c>
      <c r="E97" s="263"/>
      <c r="F97" s="391" t="str">
        <f t="shared" ref="F97" si="77">IF(A97="","",AVERAGE(C97:C100))</f>
        <v/>
      </c>
      <c r="G97" s="391" t="str">
        <f t="shared" ref="G97" si="78">IF(A97="","",SUM(D97:D100))</f>
        <v/>
      </c>
      <c r="H97" s="391" t="str">
        <f t="shared" ref="H97" si="79">IF(A97="","",AVERAGE(E97:E100))</f>
        <v/>
      </c>
    </row>
    <row r="98" spans="1:8" x14ac:dyDescent="0.2">
      <c r="A98" s="386"/>
      <c r="B98" s="66"/>
      <c r="C98" s="121"/>
      <c r="D98" s="394"/>
      <c r="E98" s="263"/>
      <c r="F98" s="392"/>
      <c r="G98" s="392"/>
      <c r="H98" s="392"/>
    </row>
    <row r="99" spans="1:8" x14ac:dyDescent="0.2">
      <c r="A99" s="386"/>
      <c r="B99" s="66"/>
      <c r="C99" s="121"/>
      <c r="D99" s="394"/>
      <c r="E99" s="263"/>
      <c r="F99" s="392"/>
      <c r="G99" s="392"/>
      <c r="H99" s="392"/>
    </row>
    <row r="100" spans="1:8" x14ac:dyDescent="0.2">
      <c r="A100" s="387"/>
      <c r="B100" s="66"/>
      <c r="C100" s="121"/>
      <c r="D100" s="395"/>
      <c r="E100" s="263"/>
      <c r="F100" s="392"/>
      <c r="G100" s="392"/>
      <c r="H100" s="392"/>
    </row>
    <row r="101" spans="1:8" x14ac:dyDescent="0.2">
      <c r="A101" s="385"/>
      <c r="B101" s="66"/>
      <c r="C101" s="121"/>
      <c r="D101" s="393" t="str">
        <f t="shared" ref="D101" si="80">IF(A101="","",AVERAGE(C101:C104))</f>
        <v/>
      </c>
      <c r="E101" s="263"/>
      <c r="F101" s="391" t="str">
        <f t="shared" ref="F101" si="81">IF(A101="","",AVERAGE(C101:C104))</f>
        <v/>
      </c>
      <c r="G101" s="391" t="str">
        <f t="shared" ref="G101" si="82">IF(A101="","",SUM(D101:D104))</f>
        <v/>
      </c>
      <c r="H101" s="391" t="str">
        <f t="shared" ref="H101" si="83">IF(A101="","",AVERAGE(E101:E104))</f>
        <v/>
      </c>
    </row>
    <row r="102" spans="1:8" x14ac:dyDescent="0.2">
      <c r="A102" s="386"/>
      <c r="B102" s="66"/>
      <c r="C102" s="121"/>
      <c r="D102" s="394"/>
      <c r="E102" s="263"/>
      <c r="F102" s="392"/>
      <c r="G102" s="392"/>
      <c r="H102" s="392"/>
    </row>
    <row r="103" spans="1:8" x14ac:dyDescent="0.2">
      <c r="A103" s="386"/>
      <c r="B103" s="66"/>
      <c r="C103" s="121"/>
      <c r="D103" s="394"/>
      <c r="E103" s="263"/>
      <c r="F103" s="392"/>
      <c r="G103" s="392"/>
      <c r="H103" s="392"/>
    </row>
    <row r="104" spans="1:8" x14ac:dyDescent="0.2">
      <c r="A104" s="387"/>
      <c r="B104" s="66"/>
      <c r="C104" s="121"/>
      <c r="D104" s="395"/>
      <c r="E104" s="263"/>
      <c r="F104" s="392"/>
      <c r="G104" s="392"/>
      <c r="H104" s="392"/>
    </row>
    <row r="105" spans="1:8" x14ac:dyDescent="0.2">
      <c r="A105" s="385"/>
      <c r="B105" s="66"/>
      <c r="C105" s="121"/>
      <c r="D105" s="393" t="str">
        <f t="shared" ref="D105" si="84">IF(A105="","",AVERAGE(C105:C108))</f>
        <v/>
      </c>
      <c r="E105" s="263"/>
      <c r="F105" s="391" t="str">
        <f t="shared" ref="F105" si="85">IF(A105="","",AVERAGE(C105:C108))</f>
        <v/>
      </c>
      <c r="G105" s="391" t="str">
        <f t="shared" ref="G105" si="86">IF(A105="","",SUM(D105:D108))</f>
        <v/>
      </c>
      <c r="H105" s="391" t="str">
        <f t="shared" ref="H105" si="87">IF(A105="","",AVERAGE(E105:E108))</f>
        <v/>
      </c>
    </row>
    <row r="106" spans="1:8" x14ac:dyDescent="0.2">
      <c r="A106" s="386"/>
      <c r="B106" s="66"/>
      <c r="C106" s="121"/>
      <c r="D106" s="394"/>
      <c r="E106" s="263"/>
      <c r="F106" s="392"/>
      <c r="G106" s="392"/>
      <c r="H106" s="392"/>
    </row>
    <row r="107" spans="1:8" x14ac:dyDescent="0.2">
      <c r="A107" s="386"/>
      <c r="B107" s="66"/>
      <c r="C107" s="121"/>
      <c r="D107" s="394"/>
      <c r="E107" s="263"/>
      <c r="F107" s="392"/>
      <c r="G107" s="392"/>
      <c r="H107" s="392"/>
    </row>
    <row r="108" spans="1:8" x14ac:dyDescent="0.2">
      <c r="A108" s="387"/>
      <c r="B108" s="66"/>
      <c r="C108" s="121"/>
      <c r="D108" s="395"/>
      <c r="E108" s="263"/>
      <c r="F108" s="392"/>
      <c r="G108" s="392"/>
      <c r="H108" s="392"/>
    </row>
    <row r="109" spans="1:8" x14ac:dyDescent="0.2">
      <c r="A109" s="385"/>
      <c r="B109" s="66"/>
      <c r="C109" s="121"/>
      <c r="D109" s="393" t="str">
        <f t="shared" ref="D109" si="88">IF(A109="","",AVERAGE(C109:C112))</f>
        <v/>
      </c>
      <c r="E109" s="263"/>
      <c r="F109" s="391" t="str">
        <f t="shared" ref="F109" si="89">IF(A109="","",AVERAGE(C109:C112))</f>
        <v/>
      </c>
      <c r="G109" s="391" t="str">
        <f t="shared" ref="G109" si="90">IF(A109="","",SUM(D109:D112))</f>
        <v/>
      </c>
      <c r="H109" s="391" t="str">
        <f t="shared" ref="H109" si="91">IF(A109="","",AVERAGE(E109:E112))</f>
        <v/>
      </c>
    </row>
    <row r="110" spans="1:8" x14ac:dyDescent="0.2">
      <c r="A110" s="386"/>
      <c r="B110" s="66"/>
      <c r="C110" s="121"/>
      <c r="D110" s="394"/>
      <c r="E110" s="263"/>
      <c r="F110" s="392"/>
      <c r="G110" s="392"/>
      <c r="H110" s="392"/>
    </row>
    <row r="111" spans="1:8" x14ac:dyDescent="0.2">
      <c r="A111" s="386"/>
      <c r="B111" s="66"/>
      <c r="C111" s="121"/>
      <c r="D111" s="394"/>
      <c r="E111" s="263"/>
      <c r="F111" s="392"/>
      <c r="G111" s="392"/>
      <c r="H111" s="392"/>
    </row>
    <row r="112" spans="1:8" x14ac:dyDescent="0.2">
      <c r="A112" s="387"/>
      <c r="B112" s="66"/>
      <c r="C112" s="121"/>
      <c r="D112" s="395"/>
      <c r="E112" s="263"/>
      <c r="F112" s="392"/>
      <c r="G112" s="392"/>
      <c r="H112" s="392"/>
    </row>
    <row r="113" spans="1:8" x14ac:dyDescent="0.2">
      <c r="A113" s="385"/>
      <c r="B113" s="66"/>
      <c r="C113" s="121"/>
      <c r="D113" s="393" t="str">
        <f t="shared" ref="D113" si="92">IF(A113="","",AVERAGE(C113:C116))</f>
        <v/>
      </c>
      <c r="E113" s="263"/>
      <c r="F113" s="391" t="str">
        <f t="shared" ref="F113" si="93">IF(A113="","",AVERAGE(C113:C116))</f>
        <v/>
      </c>
      <c r="G113" s="391" t="str">
        <f t="shared" ref="G113" si="94">IF(A113="","",SUM(D113:D116))</f>
        <v/>
      </c>
      <c r="H113" s="391" t="str">
        <f t="shared" ref="H113" si="95">IF(A113="","",AVERAGE(E113:E116))</f>
        <v/>
      </c>
    </row>
    <row r="114" spans="1:8" x14ac:dyDescent="0.2">
      <c r="A114" s="386"/>
      <c r="B114" s="66"/>
      <c r="C114" s="121"/>
      <c r="D114" s="394"/>
      <c r="E114" s="263"/>
      <c r="F114" s="392"/>
      <c r="G114" s="392"/>
      <c r="H114" s="392"/>
    </row>
    <row r="115" spans="1:8" x14ac:dyDescent="0.2">
      <c r="A115" s="386"/>
      <c r="B115" s="66"/>
      <c r="C115" s="121"/>
      <c r="D115" s="394"/>
      <c r="E115" s="263"/>
      <c r="F115" s="392"/>
      <c r="G115" s="392"/>
      <c r="H115" s="392"/>
    </row>
    <row r="116" spans="1:8" x14ac:dyDescent="0.2">
      <c r="A116" s="387"/>
      <c r="B116" s="66"/>
      <c r="C116" s="121"/>
      <c r="D116" s="395"/>
      <c r="E116" s="263"/>
      <c r="F116" s="392"/>
      <c r="G116" s="392"/>
      <c r="H116" s="392"/>
    </row>
    <row r="117" spans="1:8" x14ac:dyDescent="0.2">
      <c r="A117" s="385"/>
      <c r="B117" s="66"/>
      <c r="C117" s="121"/>
      <c r="D117" s="393" t="str">
        <f t="shared" ref="D117" si="96">IF(A117="","",AVERAGE(C117:C120))</f>
        <v/>
      </c>
      <c r="E117" s="263"/>
      <c r="F117" s="391" t="str">
        <f t="shared" ref="F117" si="97">IF(A117="","",AVERAGE(C117:C120))</f>
        <v/>
      </c>
      <c r="G117" s="391" t="str">
        <f t="shared" ref="G117" si="98">IF(A117="","",SUM(D117:D120))</f>
        <v/>
      </c>
      <c r="H117" s="391" t="str">
        <f t="shared" ref="H117" si="99">IF(A117="","",AVERAGE(E117:E120))</f>
        <v/>
      </c>
    </row>
    <row r="118" spans="1:8" x14ac:dyDescent="0.2">
      <c r="A118" s="386"/>
      <c r="B118" s="66"/>
      <c r="C118" s="121"/>
      <c r="D118" s="394"/>
      <c r="E118" s="263"/>
      <c r="F118" s="392"/>
      <c r="G118" s="392"/>
      <c r="H118" s="392"/>
    </row>
    <row r="119" spans="1:8" x14ac:dyDescent="0.2">
      <c r="A119" s="386"/>
      <c r="B119" s="66"/>
      <c r="C119" s="121"/>
      <c r="D119" s="394"/>
      <c r="E119" s="263"/>
      <c r="F119" s="392"/>
      <c r="G119" s="392"/>
      <c r="H119" s="392"/>
    </row>
    <row r="120" spans="1:8" x14ac:dyDescent="0.2">
      <c r="A120" s="387"/>
      <c r="B120" s="66"/>
      <c r="C120" s="121"/>
      <c r="D120" s="395"/>
      <c r="E120" s="263"/>
      <c r="F120" s="392"/>
      <c r="G120" s="392"/>
      <c r="H120" s="392"/>
    </row>
    <row r="121" spans="1:8" x14ac:dyDescent="0.2">
      <c r="A121" s="385"/>
      <c r="B121" s="66"/>
      <c r="C121" s="121"/>
      <c r="D121" s="393" t="str">
        <f t="shared" ref="D121" si="100">IF(A121="","",AVERAGE(C121:C124))</f>
        <v/>
      </c>
      <c r="E121" s="263"/>
      <c r="F121" s="391" t="str">
        <f t="shared" ref="F121" si="101">IF(A121="","",AVERAGE(C121:C124))</f>
        <v/>
      </c>
      <c r="G121" s="391" t="str">
        <f t="shared" ref="G121" si="102">IF(A121="","",SUM(D121:D124))</f>
        <v/>
      </c>
      <c r="H121" s="391" t="str">
        <f t="shared" ref="H121" si="103">IF(A121="","",AVERAGE(E121:E124))</f>
        <v/>
      </c>
    </row>
    <row r="122" spans="1:8" x14ac:dyDescent="0.2">
      <c r="A122" s="386"/>
      <c r="B122" s="66"/>
      <c r="C122" s="121"/>
      <c r="D122" s="394"/>
      <c r="E122" s="263"/>
      <c r="F122" s="392"/>
      <c r="G122" s="392"/>
      <c r="H122" s="392"/>
    </row>
    <row r="123" spans="1:8" x14ac:dyDescent="0.2">
      <c r="A123" s="386"/>
      <c r="B123" s="66"/>
      <c r="C123" s="121"/>
      <c r="D123" s="394"/>
      <c r="E123" s="263"/>
      <c r="F123" s="392"/>
      <c r="G123" s="392"/>
      <c r="H123" s="392"/>
    </row>
    <row r="124" spans="1:8" x14ac:dyDescent="0.2">
      <c r="A124" s="387"/>
      <c r="B124" s="66"/>
      <c r="C124" s="121"/>
      <c r="D124" s="395"/>
      <c r="E124" s="263"/>
      <c r="F124" s="392"/>
      <c r="G124" s="392"/>
      <c r="H124" s="392"/>
    </row>
    <row r="125" spans="1:8" x14ac:dyDescent="0.2">
      <c r="A125" s="385"/>
      <c r="B125" s="66"/>
      <c r="C125" s="121"/>
      <c r="D125" s="393" t="str">
        <f t="shared" ref="D125" si="104">IF(A125="","",AVERAGE(C125:C128))</f>
        <v/>
      </c>
      <c r="E125" s="263"/>
      <c r="F125" s="391" t="str">
        <f t="shared" ref="F125" si="105">IF(A125="","",AVERAGE(C125:C128))</f>
        <v/>
      </c>
      <c r="G125" s="391" t="str">
        <f t="shared" ref="G125" si="106">IF(A125="","",SUM(D125:D128))</f>
        <v/>
      </c>
      <c r="H125" s="391" t="str">
        <f t="shared" ref="H125" si="107">IF(A125="","",AVERAGE(E125:E128))</f>
        <v/>
      </c>
    </row>
    <row r="126" spans="1:8" x14ac:dyDescent="0.2">
      <c r="A126" s="386"/>
      <c r="B126" s="66"/>
      <c r="C126" s="121"/>
      <c r="D126" s="394"/>
      <c r="E126" s="263"/>
      <c r="F126" s="392"/>
      <c r="G126" s="392"/>
      <c r="H126" s="392"/>
    </row>
    <row r="127" spans="1:8" x14ac:dyDescent="0.2">
      <c r="A127" s="386"/>
      <c r="B127" s="66"/>
      <c r="C127" s="121"/>
      <c r="D127" s="394"/>
      <c r="E127" s="263"/>
      <c r="F127" s="392"/>
      <c r="G127" s="392"/>
      <c r="H127" s="392"/>
    </row>
    <row r="128" spans="1:8" x14ac:dyDescent="0.2">
      <c r="A128" s="387"/>
      <c r="B128" s="66"/>
      <c r="C128" s="121"/>
      <c r="D128" s="395"/>
      <c r="E128" s="263"/>
      <c r="F128" s="392"/>
      <c r="G128" s="392"/>
      <c r="H128" s="392"/>
    </row>
    <row r="129" spans="1:8" x14ac:dyDescent="0.2">
      <c r="A129" s="385"/>
      <c r="B129" s="66"/>
      <c r="C129" s="121"/>
      <c r="D129" s="393" t="str">
        <f t="shared" ref="D129" si="108">IF(A129="","",AVERAGE(C129:C132))</f>
        <v/>
      </c>
      <c r="E129" s="263"/>
      <c r="F129" s="391" t="str">
        <f t="shared" ref="F129" si="109">IF(A129="","",AVERAGE(C129:C132))</f>
        <v/>
      </c>
      <c r="G129" s="391" t="str">
        <f t="shared" ref="G129" si="110">IF(A129="","",SUM(D129:D132))</f>
        <v/>
      </c>
      <c r="H129" s="391" t="str">
        <f t="shared" ref="H129" si="111">IF(A129="","",AVERAGE(E129:E132))</f>
        <v/>
      </c>
    </row>
    <row r="130" spans="1:8" x14ac:dyDescent="0.2">
      <c r="A130" s="386"/>
      <c r="B130" s="66"/>
      <c r="C130" s="121"/>
      <c r="D130" s="394"/>
      <c r="E130" s="263"/>
      <c r="F130" s="392"/>
      <c r="G130" s="392"/>
      <c r="H130" s="392"/>
    </row>
    <row r="131" spans="1:8" x14ac:dyDescent="0.2">
      <c r="A131" s="386"/>
      <c r="B131" s="66"/>
      <c r="C131" s="121"/>
      <c r="D131" s="394"/>
      <c r="E131" s="263"/>
      <c r="F131" s="392"/>
      <c r="G131" s="392"/>
      <c r="H131" s="392"/>
    </row>
    <row r="132" spans="1:8" x14ac:dyDescent="0.2">
      <c r="A132" s="387"/>
      <c r="B132" s="66"/>
      <c r="C132" s="121"/>
      <c r="D132" s="395"/>
      <c r="E132" s="263"/>
      <c r="F132" s="392"/>
      <c r="G132" s="392"/>
      <c r="H132" s="392"/>
    </row>
    <row r="133" spans="1:8" x14ac:dyDescent="0.2">
      <c r="A133" s="385"/>
      <c r="B133" s="66"/>
      <c r="C133" s="121"/>
      <c r="D133" s="393" t="str">
        <f t="shared" ref="D133" si="112">IF(A133="","",AVERAGE(C133:C136))</f>
        <v/>
      </c>
      <c r="E133" s="263"/>
      <c r="F133" s="391" t="str">
        <f t="shared" ref="F133" si="113">IF(A133="","",AVERAGE(C133:C136))</f>
        <v/>
      </c>
      <c r="G133" s="391" t="str">
        <f t="shared" ref="G133" si="114">IF(A133="","",SUM(D133:D136))</f>
        <v/>
      </c>
      <c r="H133" s="391" t="str">
        <f t="shared" ref="H133" si="115">IF(A133="","",AVERAGE(E133:E136))</f>
        <v/>
      </c>
    </row>
    <row r="134" spans="1:8" x14ac:dyDescent="0.2">
      <c r="A134" s="386"/>
      <c r="B134" s="66"/>
      <c r="C134" s="121"/>
      <c r="D134" s="394"/>
      <c r="E134" s="263"/>
      <c r="F134" s="392"/>
      <c r="G134" s="392"/>
      <c r="H134" s="392"/>
    </row>
    <row r="135" spans="1:8" x14ac:dyDescent="0.2">
      <c r="A135" s="386"/>
      <c r="B135" s="66"/>
      <c r="C135" s="121"/>
      <c r="D135" s="394"/>
      <c r="E135" s="263"/>
      <c r="F135" s="392"/>
      <c r="G135" s="392"/>
      <c r="H135" s="392"/>
    </row>
    <row r="136" spans="1:8" x14ac:dyDescent="0.2">
      <c r="A136" s="387"/>
      <c r="B136" s="66"/>
      <c r="C136" s="121"/>
      <c r="D136" s="395"/>
      <c r="E136" s="263"/>
      <c r="F136" s="392"/>
      <c r="G136" s="392"/>
      <c r="H136" s="392"/>
    </row>
    <row r="137" spans="1:8" x14ac:dyDescent="0.2">
      <c r="A137" s="385"/>
      <c r="B137" s="66"/>
      <c r="C137" s="121"/>
      <c r="D137" s="393" t="str">
        <f t="shared" ref="D137" si="116">IF(A137="","",AVERAGE(C137:C140))</f>
        <v/>
      </c>
      <c r="E137" s="263"/>
      <c r="F137" s="391" t="str">
        <f t="shared" ref="F137" si="117">IF(A137="","",AVERAGE(C137:C140))</f>
        <v/>
      </c>
      <c r="G137" s="391" t="str">
        <f t="shared" ref="G137" si="118">IF(A137="","",SUM(D137:D140))</f>
        <v/>
      </c>
      <c r="H137" s="391" t="str">
        <f t="shared" ref="H137" si="119">IF(A137="","",AVERAGE(E137:E140))</f>
        <v/>
      </c>
    </row>
    <row r="138" spans="1:8" x14ac:dyDescent="0.2">
      <c r="A138" s="386"/>
      <c r="B138" s="66"/>
      <c r="C138" s="121"/>
      <c r="D138" s="394"/>
      <c r="E138" s="263"/>
      <c r="F138" s="392"/>
      <c r="G138" s="392"/>
      <c r="H138" s="392"/>
    </row>
    <row r="139" spans="1:8" x14ac:dyDescent="0.2">
      <c r="A139" s="386"/>
      <c r="B139" s="66"/>
      <c r="C139" s="121"/>
      <c r="D139" s="394"/>
      <c r="E139" s="263"/>
      <c r="F139" s="392"/>
      <c r="G139" s="392"/>
      <c r="H139" s="392"/>
    </row>
    <row r="140" spans="1:8" x14ac:dyDescent="0.2">
      <c r="A140" s="387"/>
      <c r="B140" s="66"/>
      <c r="C140" s="121"/>
      <c r="D140" s="395"/>
      <c r="E140" s="263"/>
      <c r="F140" s="392"/>
      <c r="G140" s="392"/>
      <c r="H140" s="392"/>
    </row>
    <row r="141" spans="1:8" x14ac:dyDescent="0.2">
      <c r="A141" s="385"/>
      <c r="B141" s="66"/>
      <c r="C141" s="121"/>
      <c r="D141" s="393" t="str">
        <f t="shared" ref="D141" si="120">IF(A141="","",AVERAGE(C141:C144))</f>
        <v/>
      </c>
      <c r="E141" s="263"/>
      <c r="F141" s="391" t="str">
        <f t="shared" ref="F141" si="121">IF(A141="","",AVERAGE(C141:C144))</f>
        <v/>
      </c>
      <c r="G141" s="391" t="str">
        <f t="shared" ref="G141" si="122">IF(A141="","",SUM(D141:D144))</f>
        <v/>
      </c>
      <c r="H141" s="391" t="str">
        <f t="shared" ref="H141" si="123">IF(A141="","",AVERAGE(E141:E144))</f>
        <v/>
      </c>
    </row>
    <row r="142" spans="1:8" x14ac:dyDescent="0.2">
      <c r="A142" s="386"/>
      <c r="B142" s="66"/>
      <c r="C142" s="121"/>
      <c r="D142" s="394"/>
      <c r="E142" s="263"/>
      <c r="F142" s="392"/>
      <c r="G142" s="392"/>
      <c r="H142" s="392"/>
    </row>
    <row r="143" spans="1:8" x14ac:dyDescent="0.2">
      <c r="A143" s="386"/>
      <c r="B143" s="66"/>
      <c r="C143" s="121"/>
      <c r="D143" s="394"/>
      <c r="E143" s="263"/>
      <c r="F143" s="392"/>
      <c r="G143" s="392"/>
      <c r="H143" s="392"/>
    </row>
    <row r="144" spans="1:8" x14ac:dyDescent="0.2">
      <c r="A144" s="387"/>
      <c r="B144" s="66"/>
      <c r="C144" s="121"/>
      <c r="D144" s="395"/>
      <c r="E144" s="263"/>
      <c r="F144" s="392"/>
      <c r="G144" s="392"/>
      <c r="H144" s="392"/>
    </row>
    <row r="145" spans="1:8" x14ac:dyDescent="0.2">
      <c r="A145" s="385"/>
      <c r="B145" s="66"/>
      <c r="C145" s="121"/>
      <c r="D145" s="393" t="str">
        <f t="shared" ref="D145" si="124">IF(A145="","",AVERAGE(C145:C148))</f>
        <v/>
      </c>
      <c r="E145" s="263"/>
      <c r="F145" s="391" t="str">
        <f t="shared" ref="F145" si="125">IF(A145="","",AVERAGE(C145:C148))</f>
        <v/>
      </c>
      <c r="G145" s="391" t="str">
        <f t="shared" ref="G145" si="126">IF(A145="","",SUM(D145:D148))</f>
        <v/>
      </c>
      <c r="H145" s="391" t="str">
        <f t="shared" ref="H145" si="127">IF(A145="","",AVERAGE(E145:E148))</f>
        <v/>
      </c>
    </row>
    <row r="146" spans="1:8" x14ac:dyDescent="0.2">
      <c r="A146" s="386"/>
      <c r="B146" s="66"/>
      <c r="C146" s="121"/>
      <c r="D146" s="394"/>
      <c r="E146" s="263"/>
      <c r="F146" s="392"/>
      <c r="G146" s="392"/>
      <c r="H146" s="392"/>
    </row>
    <row r="147" spans="1:8" x14ac:dyDescent="0.2">
      <c r="A147" s="386"/>
      <c r="B147" s="66"/>
      <c r="C147" s="121"/>
      <c r="D147" s="394"/>
      <c r="E147" s="263"/>
      <c r="F147" s="392"/>
      <c r="G147" s="392"/>
      <c r="H147" s="392"/>
    </row>
    <row r="148" spans="1:8" x14ac:dyDescent="0.2">
      <c r="A148" s="387"/>
      <c r="B148" s="66"/>
      <c r="C148" s="121"/>
      <c r="D148" s="395"/>
      <c r="E148" s="263"/>
      <c r="F148" s="392"/>
      <c r="G148" s="392"/>
      <c r="H148" s="392"/>
    </row>
    <row r="149" spans="1:8" x14ac:dyDescent="0.2">
      <c r="A149" s="385"/>
      <c r="B149" s="66"/>
      <c r="C149" s="121"/>
      <c r="D149" s="393" t="str">
        <f t="shared" ref="D149" si="128">IF(A149="","",AVERAGE(C149:C152))</f>
        <v/>
      </c>
      <c r="E149" s="263"/>
      <c r="F149" s="391" t="str">
        <f t="shared" ref="F149" si="129">IF(A149="","",AVERAGE(C149:C152))</f>
        <v/>
      </c>
      <c r="G149" s="391" t="str">
        <f t="shared" ref="G149" si="130">IF(A149="","",SUM(D149:D152))</f>
        <v/>
      </c>
      <c r="H149" s="391" t="str">
        <f t="shared" ref="H149" si="131">IF(A149="","",AVERAGE(E149:E152))</f>
        <v/>
      </c>
    </row>
    <row r="150" spans="1:8" x14ac:dyDescent="0.2">
      <c r="A150" s="386"/>
      <c r="B150" s="66"/>
      <c r="C150" s="121"/>
      <c r="D150" s="394"/>
      <c r="E150" s="263"/>
      <c r="F150" s="392"/>
      <c r="G150" s="392"/>
      <c r="H150" s="392"/>
    </row>
    <row r="151" spans="1:8" x14ac:dyDescent="0.2">
      <c r="A151" s="386"/>
      <c r="B151" s="66"/>
      <c r="C151" s="121"/>
      <c r="D151" s="394"/>
      <c r="E151" s="263"/>
      <c r="F151" s="392"/>
      <c r="G151" s="392"/>
      <c r="H151" s="392"/>
    </row>
    <row r="152" spans="1:8" x14ac:dyDescent="0.2">
      <c r="A152" s="387"/>
      <c r="B152" s="66"/>
      <c r="C152" s="121"/>
      <c r="D152" s="395"/>
      <c r="E152" s="263"/>
      <c r="F152" s="392"/>
      <c r="G152" s="392"/>
      <c r="H152" s="392"/>
    </row>
    <row r="153" spans="1:8" x14ac:dyDescent="0.2">
      <c r="A153" s="385"/>
      <c r="B153" s="66"/>
      <c r="C153" s="121"/>
      <c r="D153" s="393" t="str">
        <f t="shared" ref="D153" si="132">IF(A153="","",AVERAGE(C153:C156))</f>
        <v/>
      </c>
      <c r="E153" s="263"/>
      <c r="F153" s="391" t="str">
        <f t="shared" ref="F153" si="133">IF(A153="","",AVERAGE(C153:C156))</f>
        <v/>
      </c>
      <c r="G153" s="391" t="str">
        <f t="shared" ref="G153" si="134">IF(A153="","",SUM(D153:D156))</f>
        <v/>
      </c>
      <c r="H153" s="391" t="str">
        <f t="shared" ref="H153" si="135">IF(A153="","",AVERAGE(E153:E156))</f>
        <v/>
      </c>
    </row>
    <row r="154" spans="1:8" x14ac:dyDescent="0.2">
      <c r="A154" s="386"/>
      <c r="B154" s="66"/>
      <c r="C154" s="121"/>
      <c r="D154" s="394"/>
      <c r="E154" s="263"/>
      <c r="F154" s="392"/>
      <c r="G154" s="392"/>
      <c r="H154" s="392"/>
    </row>
    <row r="155" spans="1:8" x14ac:dyDescent="0.2">
      <c r="A155" s="386"/>
      <c r="B155" s="66"/>
      <c r="C155" s="121"/>
      <c r="D155" s="394"/>
      <c r="E155" s="263"/>
      <c r="F155" s="392"/>
      <c r="G155" s="392"/>
      <c r="H155" s="392"/>
    </row>
    <row r="156" spans="1:8" x14ac:dyDescent="0.2">
      <c r="A156" s="387"/>
      <c r="B156" s="66"/>
      <c r="C156" s="121"/>
      <c r="D156" s="395"/>
      <c r="E156" s="263"/>
      <c r="F156" s="392"/>
      <c r="G156" s="392"/>
      <c r="H156" s="392"/>
    </row>
    <row r="157" spans="1:8" x14ac:dyDescent="0.2">
      <c r="A157" s="385"/>
      <c r="B157" s="66"/>
      <c r="C157" s="121"/>
      <c r="D157" s="393" t="str">
        <f t="shared" ref="D157" si="136">IF(A157="","",AVERAGE(C157:C160))</f>
        <v/>
      </c>
      <c r="E157" s="263"/>
      <c r="F157" s="391" t="str">
        <f t="shared" ref="F157" si="137">IF(A157="","",AVERAGE(C157:C160))</f>
        <v/>
      </c>
      <c r="G157" s="391" t="str">
        <f t="shared" ref="G157" si="138">IF(A157="","",SUM(D157:D160))</f>
        <v/>
      </c>
      <c r="H157" s="391" t="str">
        <f t="shared" ref="H157" si="139">IF(A157="","",AVERAGE(E157:E160))</f>
        <v/>
      </c>
    </row>
    <row r="158" spans="1:8" x14ac:dyDescent="0.2">
      <c r="A158" s="386"/>
      <c r="B158" s="66"/>
      <c r="C158" s="121"/>
      <c r="D158" s="394"/>
      <c r="E158" s="263"/>
      <c r="F158" s="392"/>
      <c r="G158" s="392"/>
      <c r="H158" s="392"/>
    </row>
    <row r="159" spans="1:8" x14ac:dyDescent="0.2">
      <c r="A159" s="386"/>
      <c r="B159" s="66"/>
      <c r="C159" s="121"/>
      <c r="D159" s="394"/>
      <c r="E159" s="263"/>
      <c r="F159" s="392"/>
      <c r="G159" s="392"/>
      <c r="H159" s="392"/>
    </row>
    <row r="160" spans="1:8" x14ac:dyDescent="0.2">
      <c r="A160" s="387"/>
      <c r="B160" s="66"/>
      <c r="C160" s="121"/>
      <c r="D160" s="395"/>
      <c r="E160" s="263"/>
      <c r="F160" s="392"/>
      <c r="G160" s="392"/>
      <c r="H160" s="392"/>
    </row>
    <row r="161" spans="1:8" x14ac:dyDescent="0.2">
      <c r="A161" s="385"/>
      <c r="B161" s="66"/>
      <c r="C161" s="121"/>
      <c r="D161" s="393" t="str">
        <f t="shared" ref="D161" si="140">IF(A161="","",AVERAGE(C161:C164))</f>
        <v/>
      </c>
      <c r="E161" s="263"/>
      <c r="F161" s="391" t="str">
        <f t="shared" ref="F161" si="141">IF(A161="","",AVERAGE(C161:C164))</f>
        <v/>
      </c>
      <c r="G161" s="391" t="str">
        <f t="shared" ref="G161" si="142">IF(A161="","",SUM(D161:D164))</f>
        <v/>
      </c>
      <c r="H161" s="391" t="str">
        <f t="shared" ref="H161" si="143">IF(A161="","",AVERAGE(E161:E164))</f>
        <v/>
      </c>
    </row>
    <row r="162" spans="1:8" x14ac:dyDescent="0.2">
      <c r="A162" s="386"/>
      <c r="B162" s="66"/>
      <c r="C162" s="121"/>
      <c r="D162" s="394"/>
      <c r="E162" s="263"/>
      <c r="F162" s="392"/>
      <c r="G162" s="392"/>
      <c r="H162" s="392"/>
    </row>
    <row r="163" spans="1:8" x14ac:dyDescent="0.2">
      <c r="A163" s="386"/>
      <c r="B163" s="66"/>
      <c r="C163" s="121"/>
      <c r="D163" s="394"/>
      <c r="E163" s="263"/>
      <c r="F163" s="392"/>
      <c r="G163" s="392"/>
      <c r="H163" s="392"/>
    </row>
    <row r="164" spans="1:8" x14ac:dyDescent="0.2">
      <c r="A164" s="387"/>
      <c r="B164" s="66"/>
      <c r="C164" s="121"/>
      <c r="D164" s="395"/>
      <c r="E164" s="263"/>
      <c r="F164" s="392"/>
      <c r="G164" s="392"/>
      <c r="H164" s="392"/>
    </row>
    <row r="165" spans="1:8" x14ac:dyDescent="0.2">
      <c r="A165" s="385"/>
      <c r="B165" s="66"/>
      <c r="C165" s="121"/>
      <c r="D165" s="393" t="str">
        <f t="shared" ref="D165" si="144">IF(A165="","",AVERAGE(C165:C168))</f>
        <v/>
      </c>
      <c r="E165" s="263"/>
      <c r="F165" s="391" t="str">
        <f t="shared" ref="F165" si="145">IF(A165="","",AVERAGE(C165:C168))</f>
        <v/>
      </c>
      <c r="G165" s="391" t="str">
        <f t="shared" ref="G165" si="146">IF(A165="","",SUM(D165:D168))</f>
        <v/>
      </c>
      <c r="H165" s="391" t="str">
        <f t="shared" ref="H165" si="147">IF(A165="","",AVERAGE(E165:E168))</f>
        <v/>
      </c>
    </row>
    <row r="166" spans="1:8" x14ac:dyDescent="0.2">
      <c r="A166" s="386"/>
      <c r="B166" s="66"/>
      <c r="C166" s="121"/>
      <c r="D166" s="394"/>
      <c r="E166" s="263"/>
      <c r="F166" s="392"/>
      <c r="G166" s="392"/>
      <c r="H166" s="392"/>
    </row>
    <row r="167" spans="1:8" x14ac:dyDescent="0.2">
      <c r="A167" s="386"/>
      <c r="B167" s="66"/>
      <c r="C167" s="121"/>
      <c r="D167" s="394"/>
      <c r="E167" s="263"/>
      <c r="F167" s="392"/>
      <c r="G167" s="392"/>
      <c r="H167" s="392"/>
    </row>
    <row r="168" spans="1:8" x14ac:dyDescent="0.2">
      <c r="A168" s="387"/>
      <c r="B168" s="66"/>
      <c r="C168" s="121"/>
      <c r="D168" s="395"/>
      <c r="E168" s="263"/>
      <c r="F168" s="392"/>
      <c r="G168" s="392"/>
      <c r="H168" s="392"/>
    </row>
    <row r="169" spans="1:8" x14ac:dyDescent="0.2">
      <c r="A169" s="385"/>
      <c r="B169" s="66"/>
      <c r="C169" s="121"/>
      <c r="D169" s="393" t="str">
        <f t="shared" ref="D169" si="148">IF(A169="","",AVERAGE(C169:C172))</f>
        <v/>
      </c>
      <c r="E169" s="263"/>
      <c r="F169" s="391" t="str">
        <f t="shared" ref="F169" si="149">IF(A169="","",AVERAGE(C169:C172))</f>
        <v/>
      </c>
      <c r="G169" s="391" t="str">
        <f t="shared" ref="G169" si="150">IF(A169="","",SUM(D169:D172))</f>
        <v/>
      </c>
      <c r="H169" s="391" t="str">
        <f t="shared" ref="H169" si="151">IF(A169="","",AVERAGE(E169:E172))</f>
        <v/>
      </c>
    </row>
    <row r="170" spans="1:8" x14ac:dyDescent="0.2">
      <c r="A170" s="386"/>
      <c r="B170" s="66"/>
      <c r="C170" s="121"/>
      <c r="D170" s="394"/>
      <c r="E170" s="263"/>
      <c r="F170" s="392"/>
      <c r="G170" s="392"/>
      <c r="H170" s="392"/>
    </row>
    <row r="171" spans="1:8" x14ac:dyDescent="0.2">
      <c r="A171" s="386"/>
      <c r="B171" s="66"/>
      <c r="C171" s="121"/>
      <c r="D171" s="394"/>
      <c r="E171" s="263"/>
      <c r="F171" s="392"/>
      <c r="G171" s="392"/>
      <c r="H171" s="392"/>
    </row>
    <row r="172" spans="1:8" x14ac:dyDescent="0.2">
      <c r="A172" s="387"/>
      <c r="B172" s="66"/>
      <c r="C172" s="121"/>
      <c r="D172" s="395"/>
      <c r="E172" s="263"/>
      <c r="F172" s="392"/>
      <c r="G172" s="392"/>
      <c r="H172" s="392"/>
    </row>
    <row r="173" spans="1:8" x14ac:dyDescent="0.2">
      <c r="A173" s="385"/>
      <c r="B173" s="66"/>
      <c r="C173" s="121"/>
      <c r="D173" s="393" t="str">
        <f t="shared" ref="D173" si="152">IF(A173="","",AVERAGE(C173:C176))</f>
        <v/>
      </c>
      <c r="E173" s="263"/>
      <c r="F173" s="391" t="str">
        <f t="shared" ref="F173" si="153">IF(A173="","",AVERAGE(C173:C176))</f>
        <v/>
      </c>
      <c r="G173" s="391" t="str">
        <f t="shared" ref="G173" si="154">IF(A173="","",SUM(D173:D176))</f>
        <v/>
      </c>
      <c r="H173" s="391" t="str">
        <f t="shared" ref="H173" si="155">IF(A173="","",AVERAGE(E173:E176))</f>
        <v/>
      </c>
    </row>
    <row r="174" spans="1:8" x14ac:dyDescent="0.2">
      <c r="A174" s="386"/>
      <c r="B174" s="66"/>
      <c r="C174" s="121"/>
      <c r="D174" s="394"/>
      <c r="E174" s="263"/>
      <c r="F174" s="392"/>
      <c r="G174" s="392"/>
      <c r="H174" s="392"/>
    </row>
    <row r="175" spans="1:8" x14ac:dyDescent="0.2">
      <c r="A175" s="386"/>
      <c r="B175" s="66"/>
      <c r="C175" s="121"/>
      <c r="D175" s="394"/>
      <c r="E175" s="263"/>
      <c r="F175" s="392"/>
      <c r="G175" s="392"/>
      <c r="H175" s="392"/>
    </row>
    <row r="176" spans="1:8" x14ac:dyDescent="0.2">
      <c r="A176" s="387"/>
      <c r="B176" s="66"/>
      <c r="C176" s="121"/>
      <c r="D176" s="395"/>
      <c r="E176" s="263"/>
      <c r="F176" s="392"/>
      <c r="G176" s="392"/>
      <c r="H176" s="392"/>
    </row>
    <row r="177" spans="1:8" x14ac:dyDescent="0.2">
      <c r="A177" s="385"/>
      <c r="B177" s="66"/>
      <c r="C177" s="121"/>
      <c r="D177" s="393" t="str">
        <f t="shared" ref="D177" si="156">IF(A177="","",AVERAGE(C177:C180))</f>
        <v/>
      </c>
      <c r="E177" s="263"/>
      <c r="F177" s="391" t="str">
        <f t="shared" ref="F177" si="157">IF(A177="","",AVERAGE(C177:C180))</f>
        <v/>
      </c>
      <c r="G177" s="391" t="str">
        <f t="shared" ref="G177" si="158">IF(A177="","",SUM(D177:D180))</f>
        <v/>
      </c>
      <c r="H177" s="391" t="str">
        <f t="shared" ref="H177" si="159">IF(A177="","",AVERAGE(E177:E180))</f>
        <v/>
      </c>
    </row>
    <row r="178" spans="1:8" x14ac:dyDescent="0.2">
      <c r="A178" s="386"/>
      <c r="B178" s="66"/>
      <c r="C178" s="121"/>
      <c r="D178" s="394"/>
      <c r="E178" s="263"/>
      <c r="F178" s="392"/>
      <c r="G178" s="392"/>
      <c r="H178" s="392"/>
    </row>
    <row r="179" spans="1:8" x14ac:dyDescent="0.2">
      <c r="A179" s="386"/>
      <c r="B179" s="66"/>
      <c r="C179" s="121"/>
      <c r="D179" s="394"/>
      <c r="E179" s="263"/>
      <c r="F179" s="392"/>
      <c r="G179" s="392"/>
      <c r="H179" s="392"/>
    </row>
    <row r="180" spans="1:8" x14ac:dyDescent="0.2">
      <c r="A180" s="387"/>
      <c r="B180" s="66"/>
      <c r="C180" s="121"/>
      <c r="D180" s="395"/>
      <c r="E180" s="263"/>
      <c r="F180" s="392"/>
      <c r="G180" s="392"/>
      <c r="H180" s="392"/>
    </row>
    <row r="181" spans="1:8" x14ac:dyDescent="0.2">
      <c r="A181" s="385"/>
      <c r="B181" s="66"/>
      <c r="C181" s="121"/>
      <c r="D181" s="393" t="str">
        <f t="shared" ref="D181" si="160">IF(A181="","",AVERAGE(C181:C184))</f>
        <v/>
      </c>
      <c r="E181" s="263"/>
      <c r="F181" s="391" t="str">
        <f t="shared" ref="F181" si="161">IF(A181="","",AVERAGE(C181:C184))</f>
        <v/>
      </c>
      <c r="G181" s="391" t="str">
        <f t="shared" ref="G181" si="162">IF(A181="","",SUM(D181:D184))</f>
        <v/>
      </c>
      <c r="H181" s="391" t="str">
        <f t="shared" ref="H181" si="163">IF(A181="","",AVERAGE(E181:E184))</f>
        <v/>
      </c>
    </row>
    <row r="182" spans="1:8" x14ac:dyDescent="0.2">
      <c r="A182" s="386"/>
      <c r="B182" s="66"/>
      <c r="C182" s="121"/>
      <c r="D182" s="394"/>
      <c r="E182" s="263"/>
      <c r="F182" s="392"/>
      <c r="G182" s="392"/>
      <c r="H182" s="392"/>
    </row>
    <row r="183" spans="1:8" x14ac:dyDescent="0.2">
      <c r="A183" s="386"/>
      <c r="B183" s="66"/>
      <c r="C183" s="121"/>
      <c r="D183" s="394"/>
      <c r="E183" s="263"/>
      <c r="F183" s="392"/>
      <c r="G183" s="392"/>
      <c r="H183" s="392"/>
    </row>
    <row r="184" spans="1:8" x14ac:dyDescent="0.2">
      <c r="A184" s="387"/>
      <c r="B184" s="66"/>
      <c r="C184" s="121"/>
      <c r="D184" s="395"/>
      <c r="E184" s="263"/>
      <c r="F184" s="392"/>
      <c r="G184" s="392"/>
      <c r="H184" s="392"/>
    </row>
    <row r="185" spans="1:8" x14ac:dyDescent="0.2">
      <c r="A185" s="385"/>
      <c r="B185" s="66"/>
      <c r="C185" s="121"/>
      <c r="D185" s="393" t="str">
        <f t="shared" ref="D185" si="164">IF(A185="","",AVERAGE(C185:C188))</f>
        <v/>
      </c>
      <c r="E185" s="263"/>
      <c r="F185" s="391" t="str">
        <f t="shared" ref="F185" si="165">IF(A185="","",AVERAGE(C185:C188))</f>
        <v/>
      </c>
      <c r="G185" s="391" t="str">
        <f t="shared" ref="G185" si="166">IF(A185="","",SUM(D185:D188))</f>
        <v/>
      </c>
      <c r="H185" s="391" t="str">
        <f t="shared" ref="H185" si="167">IF(A185="","",AVERAGE(E185:E188))</f>
        <v/>
      </c>
    </row>
    <row r="186" spans="1:8" x14ac:dyDescent="0.2">
      <c r="A186" s="386"/>
      <c r="B186" s="66"/>
      <c r="C186" s="121"/>
      <c r="D186" s="394"/>
      <c r="E186" s="263"/>
      <c r="F186" s="392"/>
      <c r="G186" s="392"/>
      <c r="H186" s="392"/>
    </row>
    <row r="187" spans="1:8" x14ac:dyDescent="0.2">
      <c r="A187" s="386"/>
      <c r="B187" s="66"/>
      <c r="C187" s="121"/>
      <c r="D187" s="394"/>
      <c r="E187" s="263"/>
      <c r="F187" s="392"/>
      <c r="G187" s="392"/>
      <c r="H187" s="392"/>
    </row>
    <row r="188" spans="1:8" x14ac:dyDescent="0.2">
      <c r="A188" s="387"/>
      <c r="B188" s="66"/>
      <c r="C188" s="121"/>
      <c r="D188" s="395"/>
      <c r="E188" s="263"/>
      <c r="F188" s="392"/>
      <c r="G188" s="392"/>
      <c r="H188" s="392"/>
    </row>
    <row r="189" spans="1:8" x14ac:dyDescent="0.2">
      <c r="A189" s="385"/>
      <c r="B189" s="66"/>
      <c r="C189" s="121"/>
      <c r="D189" s="393" t="str">
        <f t="shared" ref="D189" si="168">IF(A189="","",AVERAGE(C189:C192))</f>
        <v/>
      </c>
      <c r="E189" s="263"/>
      <c r="F189" s="391" t="str">
        <f t="shared" ref="F189" si="169">IF(A189="","",AVERAGE(C189:C192))</f>
        <v/>
      </c>
      <c r="G189" s="391" t="str">
        <f t="shared" ref="G189" si="170">IF(A189="","",SUM(D189:D192))</f>
        <v/>
      </c>
      <c r="H189" s="391" t="str">
        <f t="shared" ref="H189" si="171">IF(A189="","",AVERAGE(E189:E192))</f>
        <v/>
      </c>
    </row>
    <row r="190" spans="1:8" x14ac:dyDescent="0.2">
      <c r="A190" s="386"/>
      <c r="B190" s="66"/>
      <c r="C190" s="121"/>
      <c r="D190" s="394"/>
      <c r="E190" s="263"/>
      <c r="F190" s="392"/>
      <c r="G190" s="392"/>
      <c r="H190" s="392"/>
    </row>
    <row r="191" spans="1:8" x14ac:dyDescent="0.2">
      <c r="A191" s="386"/>
      <c r="B191" s="66"/>
      <c r="C191" s="121"/>
      <c r="D191" s="394"/>
      <c r="E191" s="263"/>
      <c r="F191" s="392"/>
      <c r="G191" s="392"/>
      <c r="H191" s="392"/>
    </row>
    <row r="192" spans="1:8" x14ac:dyDescent="0.2">
      <c r="A192" s="387"/>
      <c r="B192" s="66"/>
      <c r="C192" s="121"/>
      <c r="D192" s="395"/>
      <c r="E192" s="263"/>
      <c r="F192" s="392"/>
      <c r="G192" s="392"/>
      <c r="H192" s="392"/>
    </row>
    <row r="193" spans="1:8" x14ac:dyDescent="0.2">
      <c r="A193" s="385"/>
      <c r="B193" s="66"/>
      <c r="C193" s="121"/>
      <c r="D193" s="393" t="str">
        <f t="shared" ref="D193" si="172">IF(A193="","",AVERAGE(C193:C196))</f>
        <v/>
      </c>
      <c r="E193" s="263"/>
      <c r="F193" s="391" t="str">
        <f t="shared" ref="F193" si="173">IF(A193="","",AVERAGE(C193:C196))</f>
        <v/>
      </c>
      <c r="G193" s="391" t="str">
        <f t="shared" ref="G193" si="174">IF(A193="","",SUM(D193:D196))</f>
        <v/>
      </c>
      <c r="H193" s="391" t="str">
        <f t="shared" ref="H193" si="175">IF(A193="","",AVERAGE(E193:E196))</f>
        <v/>
      </c>
    </row>
    <row r="194" spans="1:8" x14ac:dyDescent="0.2">
      <c r="A194" s="386"/>
      <c r="B194" s="66"/>
      <c r="C194" s="121"/>
      <c r="D194" s="394"/>
      <c r="E194" s="263"/>
      <c r="F194" s="392"/>
      <c r="G194" s="392"/>
      <c r="H194" s="392"/>
    </row>
    <row r="195" spans="1:8" x14ac:dyDescent="0.2">
      <c r="A195" s="386"/>
      <c r="B195" s="66"/>
      <c r="C195" s="121"/>
      <c r="D195" s="394"/>
      <c r="E195" s="263"/>
      <c r="F195" s="392"/>
      <c r="G195" s="392"/>
      <c r="H195" s="392"/>
    </row>
    <row r="196" spans="1:8" x14ac:dyDescent="0.2">
      <c r="A196" s="387"/>
      <c r="B196" s="66"/>
      <c r="C196" s="121"/>
      <c r="D196" s="395"/>
      <c r="E196" s="263"/>
      <c r="F196" s="392"/>
      <c r="G196" s="392"/>
      <c r="H196" s="392"/>
    </row>
    <row r="197" spans="1:8" x14ac:dyDescent="0.2">
      <c r="A197" s="385"/>
      <c r="B197" s="66"/>
      <c r="C197" s="121"/>
      <c r="D197" s="393" t="str">
        <f t="shared" ref="D197" si="176">IF(A197="","",AVERAGE(C197:C200))</f>
        <v/>
      </c>
      <c r="E197" s="263"/>
      <c r="F197" s="391" t="str">
        <f t="shared" ref="F197" si="177">IF(A197="","",AVERAGE(C197:C200))</f>
        <v/>
      </c>
      <c r="G197" s="391" t="str">
        <f t="shared" ref="G197" si="178">IF(A197="","",SUM(D197:D200))</f>
        <v/>
      </c>
      <c r="H197" s="391" t="str">
        <f t="shared" ref="H197" si="179">IF(A197="","",AVERAGE(E197:E200))</f>
        <v/>
      </c>
    </row>
    <row r="198" spans="1:8" x14ac:dyDescent="0.2">
      <c r="A198" s="386"/>
      <c r="B198" s="66"/>
      <c r="C198" s="121"/>
      <c r="D198" s="394"/>
      <c r="E198" s="263"/>
      <c r="F198" s="392"/>
      <c r="G198" s="392"/>
      <c r="H198" s="392"/>
    </row>
    <row r="199" spans="1:8" x14ac:dyDescent="0.2">
      <c r="A199" s="386"/>
      <c r="B199" s="66"/>
      <c r="C199" s="121"/>
      <c r="D199" s="394"/>
      <c r="E199" s="263"/>
      <c r="F199" s="392"/>
      <c r="G199" s="392"/>
      <c r="H199" s="392"/>
    </row>
    <row r="200" spans="1:8" x14ac:dyDescent="0.2">
      <c r="A200" s="387"/>
      <c r="B200" s="66"/>
      <c r="C200" s="121"/>
      <c r="D200" s="395"/>
      <c r="E200" s="263"/>
      <c r="F200" s="392"/>
      <c r="G200" s="392"/>
      <c r="H200" s="392"/>
    </row>
    <row r="201" spans="1:8" x14ac:dyDescent="0.2">
      <c r="A201" s="385"/>
      <c r="B201" s="66"/>
      <c r="C201" s="121"/>
      <c r="D201" s="393" t="str">
        <f t="shared" ref="D201" si="180">IF(A201="","",AVERAGE(C201:C204))</f>
        <v/>
      </c>
      <c r="E201" s="263"/>
      <c r="F201" s="391" t="str">
        <f t="shared" ref="F201" si="181">IF(A201="","",AVERAGE(C201:C204))</f>
        <v/>
      </c>
      <c r="G201" s="391" t="str">
        <f t="shared" ref="G201" si="182">IF(A201="","",SUM(D201:D204))</f>
        <v/>
      </c>
      <c r="H201" s="391" t="str">
        <f t="shared" ref="H201" si="183">IF(A201="","",AVERAGE(E201:E204))</f>
        <v/>
      </c>
    </row>
    <row r="202" spans="1:8" x14ac:dyDescent="0.2">
      <c r="A202" s="386"/>
      <c r="B202" s="66"/>
      <c r="C202" s="121"/>
      <c r="D202" s="394"/>
      <c r="E202" s="263"/>
      <c r="F202" s="392"/>
      <c r="G202" s="392"/>
      <c r="H202" s="392"/>
    </row>
    <row r="203" spans="1:8" x14ac:dyDescent="0.2">
      <c r="A203" s="386"/>
      <c r="B203" s="66"/>
      <c r="C203" s="121"/>
      <c r="D203" s="394"/>
      <c r="E203" s="263"/>
      <c r="F203" s="392"/>
      <c r="G203" s="392"/>
      <c r="H203" s="392"/>
    </row>
    <row r="204" spans="1:8" x14ac:dyDescent="0.2">
      <c r="A204" s="387"/>
      <c r="B204" s="66"/>
      <c r="C204" s="121"/>
      <c r="D204" s="395"/>
      <c r="E204" s="263"/>
      <c r="F204" s="392"/>
      <c r="G204" s="392"/>
      <c r="H204" s="392"/>
    </row>
    <row r="205" spans="1:8" x14ac:dyDescent="0.2">
      <c r="A205" s="385"/>
      <c r="B205" s="66"/>
      <c r="C205" s="121"/>
      <c r="D205" s="393" t="str">
        <f t="shared" ref="D205" si="184">IF(A205="","",AVERAGE(C205:C208))</f>
        <v/>
      </c>
      <c r="E205" s="263"/>
      <c r="F205" s="391" t="str">
        <f t="shared" ref="F205" si="185">IF(A205="","",AVERAGE(C205:C208))</f>
        <v/>
      </c>
      <c r="G205" s="391" t="str">
        <f t="shared" ref="G205" si="186">IF(A205="","",SUM(D205:D208))</f>
        <v/>
      </c>
      <c r="H205" s="391" t="str">
        <f t="shared" ref="H205" si="187">IF(A205="","",AVERAGE(E205:E208))</f>
        <v/>
      </c>
    </row>
    <row r="206" spans="1:8" x14ac:dyDescent="0.2">
      <c r="A206" s="386"/>
      <c r="B206" s="66"/>
      <c r="C206" s="121"/>
      <c r="D206" s="394"/>
      <c r="E206" s="263"/>
      <c r="F206" s="392"/>
      <c r="G206" s="392"/>
      <c r="H206" s="392"/>
    </row>
    <row r="207" spans="1:8" x14ac:dyDescent="0.2">
      <c r="A207" s="386"/>
      <c r="B207" s="66"/>
      <c r="C207" s="121"/>
      <c r="D207" s="394"/>
      <c r="E207" s="263"/>
      <c r="F207" s="392"/>
      <c r="G207" s="392"/>
      <c r="H207" s="392"/>
    </row>
    <row r="208" spans="1:8" x14ac:dyDescent="0.2">
      <c r="A208" s="387"/>
      <c r="B208" s="66"/>
      <c r="C208" s="121"/>
      <c r="D208" s="395"/>
      <c r="E208" s="263"/>
      <c r="F208" s="392"/>
      <c r="G208" s="392"/>
      <c r="H208" s="392"/>
    </row>
    <row r="209" spans="1:8" x14ac:dyDescent="0.2">
      <c r="A209" s="385"/>
      <c r="B209" s="66"/>
      <c r="C209" s="121"/>
      <c r="D209" s="393" t="str">
        <f t="shared" ref="D209" si="188">IF(A209="","",AVERAGE(C209:C212))</f>
        <v/>
      </c>
      <c r="E209" s="263"/>
      <c r="F209" s="391" t="str">
        <f t="shared" ref="F209" si="189">IF(A209="","",AVERAGE(C209:C212))</f>
        <v/>
      </c>
      <c r="G209" s="391" t="str">
        <f t="shared" ref="G209" si="190">IF(A209="","",SUM(D209:D212))</f>
        <v/>
      </c>
      <c r="H209" s="391" t="str">
        <f t="shared" ref="H209" si="191">IF(A209="","",AVERAGE(E209:E212))</f>
        <v/>
      </c>
    </row>
    <row r="210" spans="1:8" x14ac:dyDescent="0.2">
      <c r="A210" s="386"/>
      <c r="B210" s="66"/>
      <c r="C210" s="121"/>
      <c r="D210" s="394"/>
      <c r="E210" s="263"/>
      <c r="F210" s="392"/>
      <c r="G210" s="392"/>
      <c r="H210" s="392"/>
    </row>
    <row r="211" spans="1:8" x14ac:dyDescent="0.2">
      <c r="A211" s="386"/>
      <c r="B211" s="66"/>
      <c r="C211" s="121"/>
      <c r="D211" s="394"/>
      <c r="E211" s="263"/>
      <c r="F211" s="392"/>
      <c r="G211" s="392"/>
      <c r="H211" s="392"/>
    </row>
    <row r="212" spans="1:8" x14ac:dyDescent="0.2">
      <c r="A212" s="387"/>
      <c r="B212" s="66"/>
      <c r="C212" s="121"/>
      <c r="D212" s="395"/>
      <c r="E212" s="263"/>
      <c r="F212" s="392"/>
      <c r="G212" s="392"/>
      <c r="H212" s="392"/>
    </row>
    <row r="213" spans="1:8" x14ac:dyDescent="0.2">
      <c r="C213" s="193"/>
      <c r="D213" s="194"/>
    </row>
    <row r="214" spans="1:8" x14ac:dyDescent="0.2">
      <c r="C214" s="193"/>
      <c r="D214" s="194"/>
    </row>
    <row r="215" spans="1:8" x14ac:dyDescent="0.2">
      <c r="C215" s="193"/>
      <c r="D215" s="194"/>
    </row>
    <row r="216" spans="1:8" x14ac:dyDescent="0.2">
      <c r="C216" s="193"/>
      <c r="D216" s="194"/>
    </row>
    <row r="217" spans="1:8" x14ac:dyDescent="0.2">
      <c r="C217" s="193"/>
      <c r="D217" s="194"/>
    </row>
    <row r="218" spans="1:8" x14ac:dyDescent="0.2">
      <c r="C218" s="193"/>
      <c r="D218" s="194"/>
    </row>
    <row r="219" spans="1:8" x14ac:dyDescent="0.2">
      <c r="C219" s="193"/>
      <c r="D219" s="194"/>
    </row>
    <row r="220" spans="1:8" x14ac:dyDescent="0.2">
      <c r="C220" s="193"/>
      <c r="D220" s="194"/>
    </row>
    <row r="221" spans="1:8" x14ac:dyDescent="0.2">
      <c r="C221" s="193"/>
      <c r="D221" s="194"/>
    </row>
    <row r="222" spans="1:8" x14ac:dyDescent="0.2">
      <c r="C222" s="193"/>
      <c r="D222" s="194"/>
    </row>
    <row r="223" spans="1:8" x14ac:dyDescent="0.2">
      <c r="C223" s="193"/>
      <c r="D223" s="194"/>
    </row>
    <row r="224" spans="1:8" x14ac:dyDescent="0.2">
      <c r="C224" s="193"/>
      <c r="D224" s="194"/>
    </row>
    <row r="225" spans="3:4" x14ac:dyDescent="0.2">
      <c r="C225" s="193"/>
      <c r="D225" s="194"/>
    </row>
    <row r="226" spans="3:4" x14ac:dyDescent="0.2">
      <c r="C226" s="193"/>
      <c r="D226" s="194"/>
    </row>
    <row r="227" spans="3:4" x14ac:dyDescent="0.2">
      <c r="C227" s="193"/>
      <c r="D227" s="194"/>
    </row>
    <row r="228" spans="3:4" x14ac:dyDescent="0.2">
      <c r="C228" s="193"/>
      <c r="D228" s="194"/>
    </row>
    <row r="229" spans="3:4" x14ac:dyDescent="0.2">
      <c r="C229" s="193"/>
      <c r="D229" s="194"/>
    </row>
    <row r="230" spans="3:4" x14ac:dyDescent="0.2">
      <c r="C230" s="193"/>
      <c r="D230" s="194"/>
    </row>
    <row r="231" spans="3:4" x14ac:dyDescent="0.2">
      <c r="C231" s="193"/>
      <c r="D231" s="194"/>
    </row>
    <row r="232" spans="3:4" x14ac:dyDescent="0.2">
      <c r="C232" s="193"/>
      <c r="D232" s="194"/>
    </row>
    <row r="233" spans="3:4" x14ac:dyDescent="0.2">
      <c r="C233" s="193"/>
      <c r="D233" s="194"/>
    </row>
    <row r="234" spans="3:4" x14ac:dyDescent="0.2">
      <c r="C234" s="193"/>
      <c r="D234" s="194"/>
    </row>
    <row r="235" spans="3:4" x14ac:dyDescent="0.2">
      <c r="C235" s="193"/>
      <c r="D235" s="194"/>
    </row>
    <row r="236" spans="3:4" x14ac:dyDescent="0.2">
      <c r="C236" s="193"/>
      <c r="D236" s="194"/>
    </row>
    <row r="237" spans="3:4" x14ac:dyDescent="0.2">
      <c r="C237" s="193"/>
      <c r="D237" s="194"/>
    </row>
    <row r="238" spans="3:4" x14ac:dyDescent="0.2">
      <c r="C238" s="193"/>
      <c r="D238" s="194"/>
    </row>
    <row r="239" spans="3:4" x14ac:dyDescent="0.2">
      <c r="C239" s="193"/>
      <c r="D239" s="194"/>
    </row>
    <row r="240" spans="3:4" x14ac:dyDescent="0.2">
      <c r="C240" s="193"/>
      <c r="D240" s="194"/>
    </row>
    <row r="241" spans="3:4" x14ac:dyDescent="0.2">
      <c r="C241" s="193"/>
      <c r="D241" s="194"/>
    </row>
    <row r="242" spans="3:4" x14ac:dyDescent="0.2">
      <c r="C242" s="193"/>
      <c r="D242" s="194"/>
    </row>
    <row r="243" spans="3:4" x14ac:dyDescent="0.2">
      <c r="C243" s="193"/>
      <c r="D243" s="194"/>
    </row>
    <row r="244" spans="3:4" x14ac:dyDescent="0.2">
      <c r="C244" s="193"/>
      <c r="D244" s="194"/>
    </row>
    <row r="245" spans="3:4" x14ac:dyDescent="0.2">
      <c r="C245" s="193"/>
      <c r="D245" s="194"/>
    </row>
    <row r="246" spans="3:4" x14ac:dyDescent="0.2">
      <c r="C246" s="193"/>
      <c r="D246" s="194"/>
    </row>
    <row r="247" spans="3:4" x14ac:dyDescent="0.2">
      <c r="C247" s="193"/>
      <c r="D247" s="194"/>
    </row>
  </sheetData>
  <sheetProtection password="DDAD" sheet="1" objects="1" scenarios="1" insertRows="0" sort="0"/>
  <protectedRanges>
    <protectedRange sqref="A1 A3:C3 A4:A11 B16:F16" name="Range1"/>
  </protectedRanges>
  <mergeCells count="246">
    <mergeCell ref="A209:A212"/>
    <mergeCell ref="D209:D212"/>
    <mergeCell ref="F209:F212"/>
    <mergeCell ref="G209:G212"/>
    <mergeCell ref="H209:H212"/>
    <mergeCell ref="A201:A204"/>
    <mergeCell ref="D201:D204"/>
    <mergeCell ref="F201:F204"/>
    <mergeCell ref="G201:G204"/>
    <mergeCell ref="H201:H204"/>
    <mergeCell ref="A205:A208"/>
    <mergeCell ref="D205:D208"/>
    <mergeCell ref="F205:F208"/>
    <mergeCell ref="G205:G208"/>
    <mergeCell ref="H205:H208"/>
    <mergeCell ref="A193:A196"/>
    <mergeCell ref="D193:D196"/>
    <mergeCell ref="F193:F196"/>
    <mergeCell ref="G193:G196"/>
    <mergeCell ref="H193:H196"/>
    <mergeCell ref="A197:A200"/>
    <mergeCell ref="D197:D200"/>
    <mergeCell ref="F197:F200"/>
    <mergeCell ref="G197:G200"/>
    <mergeCell ref="H197:H200"/>
    <mergeCell ref="A185:A188"/>
    <mergeCell ref="D185:D188"/>
    <mergeCell ref="F185:F188"/>
    <mergeCell ref="G185:G188"/>
    <mergeCell ref="H185:H188"/>
    <mergeCell ref="A189:A192"/>
    <mergeCell ref="D189:D192"/>
    <mergeCell ref="F189:F192"/>
    <mergeCell ref="G189:G192"/>
    <mergeCell ref="H189:H192"/>
    <mergeCell ref="A177:A180"/>
    <mergeCell ref="D177:D180"/>
    <mergeCell ref="F177:F180"/>
    <mergeCell ref="G177:G180"/>
    <mergeCell ref="H177:H180"/>
    <mergeCell ref="A181:A184"/>
    <mergeCell ref="D181:D184"/>
    <mergeCell ref="F181:F184"/>
    <mergeCell ref="G181:G184"/>
    <mergeCell ref="H181:H184"/>
    <mergeCell ref="A169:A172"/>
    <mergeCell ref="D169:D172"/>
    <mergeCell ref="F169:F172"/>
    <mergeCell ref="G169:G172"/>
    <mergeCell ref="H169:H172"/>
    <mergeCell ref="A173:A176"/>
    <mergeCell ref="D173:D176"/>
    <mergeCell ref="F173:F176"/>
    <mergeCell ref="G173:G176"/>
    <mergeCell ref="H173:H176"/>
    <mergeCell ref="A161:A164"/>
    <mergeCell ref="D161:D164"/>
    <mergeCell ref="F161:F164"/>
    <mergeCell ref="G161:G164"/>
    <mergeCell ref="H161:H164"/>
    <mergeCell ref="A165:A168"/>
    <mergeCell ref="D165:D168"/>
    <mergeCell ref="F165:F168"/>
    <mergeCell ref="G165:G168"/>
    <mergeCell ref="H165:H168"/>
    <mergeCell ref="A153:A156"/>
    <mergeCell ref="D153:D156"/>
    <mergeCell ref="F153:F156"/>
    <mergeCell ref="G153:G156"/>
    <mergeCell ref="H153:H156"/>
    <mergeCell ref="A157:A160"/>
    <mergeCell ref="D157:D160"/>
    <mergeCell ref="F157:F160"/>
    <mergeCell ref="G157:G160"/>
    <mergeCell ref="H157:H160"/>
    <mergeCell ref="A145:A148"/>
    <mergeCell ref="D145:D148"/>
    <mergeCell ref="F145:F148"/>
    <mergeCell ref="G145:G148"/>
    <mergeCell ref="H145:H148"/>
    <mergeCell ref="A149:A152"/>
    <mergeCell ref="D149:D152"/>
    <mergeCell ref="F149:F152"/>
    <mergeCell ref="G149:G152"/>
    <mergeCell ref="H149:H152"/>
    <mergeCell ref="A137:A140"/>
    <mergeCell ref="D137:D140"/>
    <mergeCell ref="F137:F140"/>
    <mergeCell ref="G137:G140"/>
    <mergeCell ref="H137:H140"/>
    <mergeCell ref="A141:A144"/>
    <mergeCell ref="D141:D144"/>
    <mergeCell ref="F141:F144"/>
    <mergeCell ref="G141:G144"/>
    <mergeCell ref="H141:H144"/>
    <mergeCell ref="A129:A132"/>
    <mergeCell ref="D129:D132"/>
    <mergeCell ref="F129:F132"/>
    <mergeCell ref="G129:G132"/>
    <mergeCell ref="H129:H132"/>
    <mergeCell ref="A133:A136"/>
    <mergeCell ref="D133:D136"/>
    <mergeCell ref="F133:F136"/>
    <mergeCell ref="G133:G136"/>
    <mergeCell ref="H133:H136"/>
    <mergeCell ref="A121:A124"/>
    <mergeCell ref="D121:D124"/>
    <mergeCell ref="F121:F124"/>
    <mergeCell ref="G121:G124"/>
    <mergeCell ref="H121:H124"/>
    <mergeCell ref="A125:A128"/>
    <mergeCell ref="D125:D128"/>
    <mergeCell ref="F125:F128"/>
    <mergeCell ref="G125:G128"/>
    <mergeCell ref="H125:H128"/>
    <mergeCell ref="A113:A116"/>
    <mergeCell ref="D113:D116"/>
    <mergeCell ref="F113:F116"/>
    <mergeCell ref="G113:G116"/>
    <mergeCell ref="H113:H116"/>
    <mergeCell ref="A117:A120"/>
    <mergeCell ref="D117:D120"/>
    <mergeCell ref="F117:F120"/>
    <mergeCell ref="G117:G120"/>
    <mergeCell ref="H117:H120"/>
    <mergeCell ref="A105:A108"/>
    <mergeCell ref="D105:D108"/>
    <mergeCell ref="F105:F108"/>
    <mergeCell ref="G105:G108"/>
    <mergeCell ref="H105:H108"/>
    <mergeCell ref="A109:A112"/>
    <mergeCell ref="D109:D112"/>
    <mergeCell ref="F109:F112"/>
    <mergeCell ref="G109:G112"/>
    <mergeCell ref="H109:H112"/>
    <mergeCell ref="A97:A100"/>
    <mergeCell ref="D97:D100"/>
    <mergeCell ref="F97:F100"/>
    <mergeCell ref="G97:G100"/>
    <mergeCell ref="H97:H100"/>
    <mergeCell ref="A101:A104"/>
    <mergeCell ref="D101:D104"/>
    <mergeCell ref="F101:F104"/>
    <mergeCell ref="G101:G104"/>
    <mergeCell ref="H101:H104"/>
    <mergeCell ref="A89:A92"/>
    <mergeCell ref="D89:D92"/>
    <mergeCell ref="F89:F92"/>
    <mergeCell ref="G89:G92"/>
    <mergeCell ref="H89:H92"/>
    <mergeCell ref="A93:A96"/>
    <mergeCell ref="D93:D96"/>
    <mergeCell ref="F93:F96"/>
    <mergeCell ref="G93:G96"/>
    <mergeCell ref="H93:H96"/>
    <mergeCell ref="A81:A84"/>
    <mergeCell ref="D81:D84"/>
    <mergeCell ref="F81:F84"/>
    <mergeCell ref="G81:G84"/>
    <mergeCell ref="H81:H84"/>
    <mergeCell ref="A85:A88"/>
    <mergeCell ref="D85:D88"/>
    <mergeCell ref="F85:F88"/>
    <mergeCell ref="G85:G88"/>
    <mergeCell ref="H85:H88"/>
    <mergeCell ref="A73:A76"/>
    <mergeCell ref="D73:D76"/>
    <mergeCell ref="F73:F76"/>
    <mergeCell ref="G73:G76"/>
    <mergeCell ref="H73:H76"/>
    <mergeCell ref="A77:A80"/>
    <mergeCell ref="D77:D80"/>
    <mergeCell ref="F77:F80"/>
    <mergeCell ref="G77:G80"/>
    <mergeCell ref="H77:H80"/>
    <mergeCell ref="A65:A68"/>
    <mergeCell ref="D65:D68"/>
    <mergeCell ref="F65:F68"/>
    <mergeCell ref="G65:G68"/>
    <mergeCell ref="H65:H68"/>
    <mergeCell ref="A69:A72"/>
    <mergeCell ref="D69:D72"/>
    <mergeCell ref="F69:F72"/>
    <mergeCell ref="G69:G72"/>
    <mergeCell ref="H69:H72"/>
    <mergeCell ref="A57:A60"/>
    <mergeCell ref="D57:D60"/>
    <mergeCell ref="F57:F60"/>
    <mergeCell ref="G57:G60"/>
    <mergeCell ref="H57:H60"/>
    <mergeCell ref="A61:A64"/>
    <mergeCell ref="D61:D64"/>
    <mergeCell ref="F61:F64"/>
    <mergeCell ref="G61:G64"/>
    <mergeCell ref="H61:H64"/>
    <mergeCell ref="A49:A52"/>
    <mergeCell ref="D49:D52"/>
    <mergeCell ref="F49:F52"/>
    <mergeCell ref="G49:G52"/>
    <mergeCell ref="H49:H52"/>
    <mergeCell ref="A53:A56"/>
    <mergeCell ref="D53:D56"/>
    <mergeCell ref="F53:F56"/>
    <mergeCell ref="G53:G56"/>
    <mergeCell ref="H53:H56"/>
    <mergeCell ref="A41:A44"/>
    <mergeCell ref="D41:D44"/>
    <mergeCell ref="F41:F44"/>
    <mergeCell ref="G41:G44"/>
    <mergeCell ref="H41:H44"/>
    <mergeCell ref="A45:A48"/>
    <mergeCell ref="D45:D48"/>
    <mergeCell ref="F45:F48"/>
    <mergeCell ref="G45:G48"/>
    <mergeCell ref="H45:H48"/>
    <mergeCell ref="A33:A36"/>
    <mergeCell ref="D33:D36"/>
    <mergeCell ref="F33:F36"/>
    <mergeCell ref="G33:G36"/>
    <mergeCell ref="H33:H36"/>
    <mergeCell ref="A37:A40"/>
    <mergeCell ref="D37:D40"/>
    <mergeCell ref="F37:F40"/>
    <mergeCell ref="G37:G40"/>
    <mergeCell ref="H37:H40"/>
    <mergeCell ref="A25:A28"/>
    <mergeCell ref="D25:D28"/>
    <mergeCell ref="F25:F28"/>
    <mergeCell ref="G25:G28"/>
    <mergeCell ref="H25:H28"/>
    <mergeCell ref="A29:A32"/>
    <mergeCell ref="D29:D32"/>
    <mergeCell ref="F29:F32"/>
    <mergeCell ref="G29:G32"/>
    <mergeCell ref="H29:H32"/>
    <mergeCell ref="B14:C14"/>
    <mergeCell ref="A17:A20"/>
    <mergeCell ref="D17:D20"/>
    <mergeCell ref="F17:F20"/>
    <mergeCell ref="G17:G20"/>
    <mergeCell ref="H17:H20"/>
    <mergeCell ref="A21:A24"/>
    <mergeCell ref="D21:D24"/>
    <mergeCell ref="F21:F24"/>
    <mergeCell ref="G21:G24"/>
    <mergeCell ref="H21:H24"/>
  </mergeCells>
  <hyperlinks>
    <hyperlink ref="H5" r:id="rId1"/>
  </hyperlinks>
  <printOptions horizontalCentered="1"/>
  <pageMargins left="0.25" right="0.25" top="1" bottom="1" header="0.5" footer="0.5"/>
  <pageSetup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7"/>
  <sheetViews>
    <sheetView showGridLines="0" zoomScale="95" workbookViewId="0">
      <selection activeCell="E10" sqref="E10"/>
    </sheetView>
  </sheetViews>
  <sheetFormatPr defaultRowHeight="12.75" x14ac:dyDescent="0.2"/>
  <cols>
    <col min="1" max="1" width="22.28515625" customWidth="1"/>
    <col min="2" max="2" width="23.85546875" bestFit="1" customWidth="1"/>
    <col min="3" max="3" width="15.28515625" customWidth="1"/>
    <col min="5" max="5" width="10.7109375" bestFit="1" customWidth="1"/>
    <col min="9" max="9" width="10.7109375" customWidth="1"/>
  </cols>
  <sheetData>
    <row r="1" spans="1:9" x14ac:dyDescent="0.2">
      <c r="A1" s="33" t="s">
        <v>220</v>
      </c>
    </row>
    <row r="3" spans="1:9" s="1" customFormat="1" ht="28.5" customHeight="1" x14ac:dyDescent="0.2">
      <c r="A3" s="38" t="s">
        <v>111</v>
      </c>
      <c r="B3" s="18" t="s">
        <v>33</v>
      </c>
    </row>
    <row r="4" spans="1:9" x14ac:dyDescent="0.2">
      <c r="A4" s="20" t="s">
        <v>53</v>
      </c>
      <c r="B4" s="21" t="e">
        <f>IF(A12="",AVERAGE(H12:H207),AVERAGE(I12:I207))</f>
        <v>#DIV/0!</v>
      </c>
      <c r="G4" s="4" t="s">
        <v>145</v>
      </c>
    </row>
    <row r="5" spans="1:9" x14ac:dyDescent="0.2">
      <c r="A5" s="20" t="s">
        <v>31</v>
      </c>
      <c r="B5" s="21" t="e">
        <f>IF(A12="",STDEV(H12:H207),STDEV(I12:I207))</f>
        <v>#DIV/0!</v>
      </c>
      <c r="G5" s="83" t="s">
        <v>62</v>
      </c>
    </row>
    <row r="6" spans="1:9" x14ac:dyDescent="0.2">
      <c r="A6" s="20" t="s">
        <v>158</v>
      </c>
      <c r="B6" s="21" t="e">
        <f>IF(A12="",TINV(0.1,COUNT(H12:H207))*(B5/SQRT(COUNT(H12:H207))),TINV(0.1,COUNT(I12:I207))*(B5/SQRT(COUNT(I12:I207))))</f>
        <v>#NUM!</v>
      </c>
      <c r="G6" s="83"/>
    </row>
    <row r="7" spans="1:9" x14ac:dyDescent="0.2">
      <c r="A7" s="20" t="s">
        <v>54</v>
      </c>
      <c r="B7" s="65"/>
    </row>
    <row r="8" spans="1:9" x14ac:dyDescent="0.2">
      <c r="A8" s="20" t="s">
        <v>55</v>
      </c>
      <c r="B8" s="22" t="e">
        <f>B4*B7</f>
        <v>#DIV/0!</v>
      </c>
    </row>
    <row r="9" spans="1:9" x14ac:dyDescent="0.2">
      <c r="A9" s="47" t="s">
        <v>11</v>
      </c>
      <c r="B9" s="19" t="e">
        <f>B6*B7</f>
        <v>#NUM!</v>
      </c>
    </row>
    <row r="10" spans="1:9" x14ac:dyDescent="0.2">
      <c r="A10" s="3"/>
      <c r="B10" s="249"/>
      <c r="C10" s="15"/>
    </row>
    <row r="11" spans="1:9" ht="51" x14ac:dyDescent="0.2">
      <c r="A11" s="116" t="s">
        <v>210</v>
      </c>
      <c r="B11" s="253" t="s">
        <v>0</v>
      </c>
      <c r="C11" s="253" t="s">
        <v>107</v>
      </c>
      <c r="D11" s="253" t="s">
        <v>104</v>
      </c>
      <c r="E11" s="253" t="s">
        <v>104</v>
      </c>
      <c r="F11" s="253" t="s">
        <v>106</v>
      </c>
      <c r="G11" s="253" t="s">
        <v>105</v>
      </c>
      <c r="H11" s="253" t="s">
        <v>108</v>
      </c>
      <c r="I11" s="253" t="s">
        <v>221</v>
      </c>
    </row>
    <row r="12" spans="1:9" ht="13.15" customHeight="1" x14ac:dyDescent="0.2">
      <c r="A12" s="399"/>
      <c r="B12" s="69"/>
      <c r="C12" s="66"/>
      <c r="D12" s="66"/>
      <c r="E12" s="66"/>
      <c r="F12" s="198"/>
      <c r="G12" s="23" t="str">
        <f>IF(D12="","",AVERAGE(D12,E12))</f>
        <v/>
      </c>
      <c r="H12" s="118" t="str">
        <f t="shared" ref="H12:H43" si="0">IF(F12="","",G12*F12*C12*100)</f>
        <v/>
      </c>
      <c r="I12" s="396" t="str">
        <f>IF(A12="","",AVERAGE(H12:H15))</f>
        <v/>
      </c>
    </row>
    <row r="13" spans="1:9" x14ac:dyDescent="0.2">
      <c r="A13" s="400"/>
      <c r="B13" s="69"/>
      <c r="C13" s="66"/>
      <c r="D13" s="66"/>
      <c r="E13" s="66"/>
      <c r="F13" s="198"/>
      <c r="G13" s="23" t="str">
        <f t="shared" ref="G13:G76" si="1">IF(D13="","",AVERAGE(D13,E13))</f>
        <v/>
      </c>
      <c r="H13" s="118" t="str">
        <f t="shared" si="0"/>
        <v/>
      </c>
      <c r="I13" s="397"/>
    </row>
    <row r="14" spans="1:9" x14ac:dyDescent="0.2">
      <c r="A14" s="400"/>
      <c r="B14" s="69"/>
      <c r="C14" s="66"/>
      <c r="D14" s="66"/>
      <c r="E14" s="66"/>
      <c r="F14" s="198"/>
      <c r="G14" s="23" t="str">
        <f t="shared" si="1"/>
        <v/>
      </c>
      <c r="H14" s="118" t="str">
        <f t="shared" si="0"/>
        <v/>
      </c>
      <c r="I14" s="397"/>
    </row>
    <row r="15" spans="1:9" x14ac:dyDescent="0.2">
      <c r="A15" s="401"/>
      <c r="B15" s="69"/>
      <c r="C15" s="66"/>
      <c r="D15" s="66"/>
      <c r="E15" s="66"/>
      <c r="F15" s="198"/>
      <c r="G15" s="23" t="str">
        <f t="shared" si="1"/>
        <v/>
      </c>
      <c r="H15" s="118" t="str">
        <f t="shared" si="0"/>
        <v/>
      </c>
      <c r="I15" s="398"/>
    </row>
    <row r="16" spans="1:9" x14ac:dyDescent="0.2">
      <c r="A16" s="399"/>
      <c r="B16" s="69"/>
      <c r="C16" s="66"/>
      <c r="D16" s="66"/>
      <c r="E16" s="66"/>
      <c r="F16" s="198"/>
      <c r="G16" s="23" t="str">
        <f t="shared" si="1"/>
        <v/>
      </c>
      <c r="H16" s="118" t="str">
        <f t="shared" si="0"/>
        <v/>
      </c>
      <c r="I16" s="396" t="str">
        <f t="shared" ref="I16" si="2">IF(A16="","",AVERAGE(H16:H19))</f>
        <v/>
      </c>
    </row>
    <row r="17" spans="1:9" x14ac:dyDescent="0.2">
      <c r="A17" s="400"/>
      <c r="B17" s="69"/>
      <c r="C17" s="66"/>
      <c r="D17" s="66"/>
      <c r="E17" s="66"/>
      <c r="F17" s="198"/>
      <c r="G17" s="23" t="str">
        <f t="shared" si="1"/>
        <v/>
      </c>
      <c r="H17" s="118" t="str">
        <f t="shared" si="0"/>
        <v/>
      </c>
      <c r="I17" s="397"/>
    </row>
    <row r="18" spans="1:9" x14ac:dyDescent="0.2">
      <c r="A18" s="400"/>
      <c r="B18" s="69"/>
      <c r="C18" s="66"/>
      <c r="D18" s="66"/>
      <c r="E18" s="66"/>
      <c r="F18" s="198"/>
      <c r="G18" s="23" t="str">
        <f t="shared" si="1"/>
        <v/>
      </c>
      <c r="H18" s="118" t="str">
        <f t="shared" si="0"/>
        <v/>
      </c>
      <c r="I18" s="397"/>
    </row>
    <row r="19" spans="1:9" x14ac:dyDescent="0.2">
      <c r="A19" s="401"/>
      <c r="B19" s="69"/>
      <c r="C19" s="66"/>
      <c r="D19" s="66"/>
      <c r="E19" s="66"/>
      <c r="F19" s="198"/>
      <c r="G19" s="23" t="str">
        <f t="shared" si="1"/>
        <v/>
      </c>
      <c r="H19" s="118" t="str">
        <f t="shared" si="0"/>
        <v/>
      </c>
      <c r="I19" s="398"/>
    </row>
    <row r="20" spans="1:9" x14ac:dyDescent="0.2">
      <c r="A20" s="399"/>
      <c r="B20" s="69"/>
      <c r="C20" s="66"/>
      <c r="D20" s="66"/>
      <c r="E20" s="66"/>
      <c r="F20" s="198"/>
      <c r="G20" s="23" t="str">
        <f t="shared" si="1"/>
        <v/>
      </c>
      <c r="H20" s="118" t="str">
        <f t="shared" si="0"/>
        <v/>
      </c>
      <c r="I20" s="396" t="str">
        <f t="shared" ref="I20" si="3">IF(A20="","",AVERAGE(H20:H23))</f>
        <v/>
      </c>
    </row>
    <row r="21" spans="1:9" x14ac:dyDescent="0.2">
      <c r="A21" s="400"/>
      <c r="B21" s="69"/>
      <c r="C21" s="66"/>
      <c r="D21" s="66"/>
      <c r="E21" s="66"/>
      <c r="F21" s="198"/>
      <c r="G21" s="23" t="str">
        <f t="shared" si="1"/>
        <v/>
      </c>
      <c r="H21" s="118" t="str">
        <f t="shared" si="0"/>
        <v/>
      </c>
      <c r="I21" s="397"/>
    </row>
    <row r="22" spans="1:9" x14ac:dyDescent="0.2">
      <c r="A22" s="400"/>
      <c r="B22" s="69"/>
      <c r="C22" s="66"/>
      <c r="D22" s="66"/>
      <c r="E22" s="66"/>
      <c r="F22" s="198"/>
      <c r="G22" s="23" t="str">
        <f t="shared" si="1"/>
        <v/>
      </c>
      <c r="H22" s="118" t="str">
        <f t="shared" si="0"/>
        <v/>
      </c>
      <c r="I22" s="397"/>
    </row>
    <row r="23" spans="1:9" x14ac:dyDescent="0.2">
      <c r="A23" s="401"/>
      <c r="B23" s="69"/>
      <c r="C23" s="66"/>
      <c r="D23" s="66"/>
      <c r="E23" s="66"/>
      <c r="F23" s="198"/>
      <c r="G23" s="23" t="str">
        <f t="shared" si="1"/>
        <v/>
      </c>
      <c r="H23" s="118" t="str">
        <f t="shared" si="0"/>
        <v/>
      </c>
      <c r="I23" s="398"/>
    </row>
    <row r="24" spans="1:9" x14ac:dyDescent="0.2">
      <c r="A24" s="399"/>
      <c r="B24" s="69"/>
      <c r="C24" s="66"/>
      <c r="D24" s="66"/>
      <c r="E24" s="66"/>
      <c r="F24" s="198"/>
      <c r="G24" s="23" t="str">
        <f t="shared" si="1"/>
        <v/>
      </c>
      <c r="H24" s="118" t="str">
        <f t="shared" si="0"/>
        <v/>
      </c>
      <c r="I24" s="396" t="str">
        <f t="shared" ref="I24" si="4">IF(A24="","",AVERAGE(H24:H27))</f>
        <v/>
      </c>
    </row>
    <row r="25" spans="1:9" x14ac:dyDescent="0.2">
      <c r="A25" s="400"/>
      <c r="B25" s="69"/>
      <c r="C25" s="66"/>
      <c r="D25" s="66"/>
      <c r="E25" s="66"/>
      <c r="F25" s="198"/>
      <c r="G25" s="23" t="str">
        <f t="shared" si="1"/>
        <v/>
      </c>
      <c r="H25" s="118" t="str">
        <f t="shared" si="0"/>
        <v/>
      </c>
      <c r="I25" s="397"/>
    </row>
    <row r="26" spans="1:9" x14ac:dyDescent="0.2">
      <c r="A26" s="400"/>
      <c r="B26" s="69"/>
      <c r="C26" s="66"/>
      <c r="D26" s="66"/>
      <c r="E26" s="66"/>
      <c r="F26" s="198"/>
      <c r="G26" s="23" t="str">
        <f t="shared" si="1"/>
        <v/>
      </c>
      <c r="H26" s="118" t="str">
        <f t="shared" si="0"/>
        <v/>
      </c>
      <c r="I26" s="397"/>
    </row>
    <row r="27" spans="1:9" x14ac:dyDescent="0.2">
      <c r="A27" s="401"/>
      <c r="B27" s="69"/>
      <c r="C27" s="66"/>
      <c r="D27" s="66"/>
      <c r="E27" s="66"/>
      <c r="F27" s="198"/>
      <c r="G27" s="23" t="str">
        <f t="shared" si="1"/>
        <v/>
      </c>
      <c r="H27" s="118" t="str">
        <f t="shared" si="0"/>
        <v/>
      </c>
      <c r="I27" s="398"/>
    </row>
    <row r="28" spans="1:9" x14ac:dyDescent="0.2">
      <c r="A28" s="399"/>
      <c r="B28" s="69"/>
      <c r="C28" s="66"/>
      <c r="D28" s="66"/>
      <c r="E28" s="66"/>
      <c r="F28" s="198"/>
      <c r="G28" s="23" t="str">
        <f t="shared" si="1"/>
        <v/>
      </c>
      <c r="H28" s="118" t="str">
        <f t="shared" si="0"/>
        <v/>
      </c>
      <c r="I28" s="396" t="str">
        <f t="shared" ref="I28" si="5">IF(A28="","",AVERAGE(H28:H31))</f>
        <v/>
      </c>
    </row>
    <row r="29" spans="1:9" x14ac:dyDescent="0.2">
      <c r="A29" s="400"/>
      <c r="B29" s="69"/>
      <c r="C29" s="66"/>
      <c r="D29" s="66"/>
      <c r="E29" s="66"/>
      <c r="F29" s="198"/>
      <c r="G29" s="23" t="str">
        <f t="shared" si="1"/>
        <v/>
      </c>
      <c r="H29" s="118" t="str">
        <f t="shared" si="0"/>
        <v/>
      </c>
      <c r="I29" s="397"/>
    </row>
    <row r="30" spans="1:9" x14ac:dyDescent="0.2">
      <c r="A30" s="400"/>
      <c r="B30" s="69"/>
      <c r="C30" s="66"/>
      <c r="D30" s="66"/>
      <c r="E30" s="66"/>
      <c r="F30" s="198"/>
      <c r="G30" s="23" t="str">
        <f t="shared" si="1"/>
        <v/>
      </c>
      <c r="H30" s="118" t="str">
        <f t="shared" si="0"/>
        <v/>
      </c>
      <c r="I30" s="397"/>
    </row>
    <row r="31" spans="1:9" x14ac:dyDescent="0.2">
      <c r="A31" s="401"/>
      <c r="B31" s="69"/>
      <c r="C31" s="66"/>
      <c r="D31" s="66"/>
      <c r="E31" s="66"/>
      <c r="F31" s="198"/>
      <c r="G31" s="23" t="str">
        <f t="shared" si="1"/>
        <v/>
      </c>
      <c r="H31" s="118" t="str">
        <f t="shared" si="0"/>
        <v/>
      </c>
      <c r="I31" s="398"/>
    </row>
    <row r="32" spans="1:9" x14ac:dyDescent="0.2">
      <c r="A32" s="399"/>
      <c r="B32" s="69"/>
      <c r="C32" s="66"/>
      <c r="D32" s="66"/>
      <c r="E32" s="66"/>
      <c r="F32" s="198"/>
      <c r="G32" s="23" t="str">
        <f t="shared" si="1"/>
        <v/>
      </c>
      <c r="H32" s="118" t="str">
        <f t="shared" si="0"/>
        <v/>
      </c>
      <c r="I32" s="396" t="str">
        <f t="shared" ref="I32" si="6">IF(A32="","",AVERAGE(H32:H35))</f>
        <v/>
      </c>
    </row>
    <row r="33" spans="1:9" x14ac:dyDescent="0.2">
      <c r="A33" s="400"/>
      <c r="B33" s="69"/>
      <c r="C33" s="66"/>
      <c r="D33" s="66"/>
      <c r="E33" s="66"/>
      <c r="F33" s="198"/>
      <c r="G33" s="23" t="str">
        <f t="shared" si="1"/>
        <v/>
      </c>
      <c r="H33" s="118" t="str">
        <f t="shared" si="0"/>
        <v/>
      </c>
      <c r="I33" s="397"/>
    </row>
    <row r="34" spans="1:9" x14ac:dyDescent="0.2">
      <c r="A34" s="400"/>
      <c r="B34" s="69"/>
      <c r="C34" s="66"/>
      <c r="D34" s="66"/>
      <c r="E34" s="66"/>
      <c r="F34" s="198"/>
      <c r="G34" s="23" t="str">
        <f t="shared" si="1"/>
        <v/>
      </c>
      <c r="H34" s="118" t="str">
        <f t="shared" si="0"/>
        <v/>
      </c>
      <c r="I34" s="397"/>
    </row>
    <row r="35" spans="1:9" x14ac:dyDescent="0.2">
      <c r="A35" s="401"/>
      <c r="B35" s="69"/>
      <c r="C35" s="66"/>
      <c r="D35" s="66"/>
      <c r="E35" s="66"/>
      <c r="F35" s="198"/>
      <c r="G35" s="23" t="str">
        <f t="shared" si="1"/>
        <v/>
      </c>
      <c r="H35" s="118" t="str">
        <f t="shared" si="0"/>
        <v/>
      </c>
      <c r="I35" s="398"/>
    </row>
    <row r="36" spans="1:9" x14ac:dyDescent="0.2">
      <c r="A36" s="399"/>
      <c r="B36" s="69"/>
      <c r="C36" s="66"/>
      <c r="D36" s="66"/>
      <c r="E36" s="66"/>
      <c r="F36" s="198"/>
      <c r="G36" s="23" t="str">
        <f t="shared" si="1"/>
        <v/>
      </c>
      <c r="H36" s="118" t="str">
        <f t="shared" si="0"/>
        <v/>
      </c>
      <c r="I36" s="396" t="str">
        <f t="shared" ref="I36" si="7">IF(A36="","",AVERAGE(H36:H39))</f>
        <v/>
      </c>
    </row>
    <row r="37" spans="1:9" x14ac:dyDescent="0.2">
      <c r="A37" s="400"/>
      <c r="B37" s="69"/>
      <c r="C37" s="66"/>
      <c r="D37" s="66"/>
      <c r="E37" s="66"/>
      <c r="F37" s="198"/>
      <c r="G37" s="23" t="str">
        <f t="shared" si="1"/>
        <v/>
      </c>
      <c r="H37" s="118" t="str">
        <f t="shared" si="0"/>
        <v/>
      </c>
      <c r="I37" s="397"/>
    </row>
    <row r="38" spans="1:9" x14ac:dyDescent="0.2">
      <c r="A38" s="400"/>
      <c r="B38" s="69"/>
      <c r="C38" s="66"/>
      <c r="D38" s="66"/>
      <c r="E38" s="66"/>
      <c r="F38" s="198"/>
      <c r="G38" s="23" t="str">
        <f t="shared" si="1"/>
        <v/>
      </c>
      <c r="H38" s="118" t="str">
        <f t="shared" si="0"/>
        <v/>
      </c>
      <c r="I38" s="397"/>
    </row>
    <row r="39" spans="1:9" x14ac:dyDescent="0.2">
      <c r="A39" s="401"/>
      <c r="B39" s="69"/>
      <c r="C39" s="66"/>
      <c r="D39" s="66"/>
      <c r="E39" s="66"/>
      <c r="F39" s="198"/>
      <c r="G39" s="23" t="str">
        <f t="shared" si="1"/>
        <v/>
      </c>
      <c r="H39" s="118" t="str">
        <f t="shared" si="0"/>
        <v/>
      </c>
      <c r="I39" s="398"/>
    </row>
    <row r="40" spans="1:9" x14ac:dyDescent="0.2">
      <c r="A40" s="399"/>
      <c r="B40" s="69"/>
      <c r="C40" s="66"/>
      <c r="D40" s="66"/>
      <c r="E40" s="66"/>
      <c r="F40" s="198"/>
      <c r="G40" s="23" t="str">
        <f t="shared" si="1"/>
        <v/>
      </c>
      <c r="H40" s="118" t="str">
        <f t="shared" si="0"/>
        <v/>
      </c>
      <c r="I40" s="396" t="str">
        <f t="shared" ref="I40" si="8">IF(A40="","",AVERAGE(H40:H43))</f>
        <v/>
      </c>
    </row>
    <row r="41" spans="1:9" x14ac:dyDescent="0.2">
      <c r="A41" s="400"/>
      <c r="B41" s="69"/>
      <c r="C41" s="66"/>
      <c r="D41" s="66"/>
      <c r="E41" s="66"/>
      <c r="F41" s="198"/>
      <c r="G41" s="23" t="str">
        <f t="shared" si="1"/>
        <v/>
      </c>
      <c r="H41" s="118" t="str">
        <f t="shared" si="0"/>
        <v/>
      </c>
      <c r="I41" s="397"/>
    </row>
    <row r="42" spans="1:9" x14ac:dyDescent="0.2">
      <c r="A42" s="400"/>
      <c r="B42" s="69"/>
      <c r="C42" s="66"/>
      <c r="D42" s="66"/>
      <c r="E42" s="66"/>
      <c r="F42" s="198"/>
      <c r="G42" s="23" t="str">
        <f t="shared" si="1"/>
        <v/>
      </c>
      <c r="H42" s="118" t="str">
        <f t="shared" si="0"/>
        <v/>
      </c>
      <c r="I42" s="397"/>
    </row>
    <row r="43" spans="1:9" x14ac:dyDescent="0.2">
      <c r="A43" s="401"/>
      <c r="B43" s="69"/>
      <c r="C43" s="66"/>
      <c r="D43" s="66"/>
      <c r="E43" s="66"/>
      <c r="F43" s="198"/>
      <c r="G43" s="23" t="str">
        <f t="shared" si="1"/>
        <v/>
      </c>
      <c r="H43" s="118" t="str">
        <f t="shared" si="0"/>
        <v/>
      </c>
      <c r="I43" s="398"/>
    </row>
    <row r="44" spans="1:9" x14ac:dyDescent="0.2">
      <c r="A44" s="399"/>
      <c r="B44" s="69"/>
      <c r="C44" s="66"/>
      <c r="D44" s="66"/>
      <c r="E44" s="66"/>
      <c r="F44" s="198"/>
      <c r="G44" s="23" t="str">
        <f t="shared" si="1"/>
        <v/>
      </c>
      <c r="H44" s="118" t="str">
        <f t="shared" ref="H44:H75" si="9">IF(F44="","",G44*F44*C44*100)</f>
        <v/>
      </c>
      <c r="I44" s="396" t="str">
        <f t="shared" ref="I44" si="10">IF(A44="","",AVERAGE(H44:H47))</f>
        <v/>
      </c>
    </row>
    <row r="45" spans="1:9" x14ac:dyDescent="0.2">
      <c r="A45" s="400"/>
      <c r="B45" s="69"/>
      <c r="C45" s="66"/>
      <c r="D45" s="66"/>
      <c r="E45" s="66"/>
      <c r="F45" s="198"/>
      <c r="G45" s="23" t="str">
        <f t="shared" si="1"/>
        <v/>
      </c>
      <c r="H45" s="118" t="str">
        <f t="shared" si="9"/>
        <v/>
      </c>
      <c r="I45" s="397"/>
    </row>
    <row r="46" spans="1:9" x14ac:dyDescent="0.2">
      <c r="A46" s="400"/>
      <c r="B46" s="69"/>
      <c r="C46" s="66"/>
      <c r="D46" s="66"/>
      <c r="E46" s="66"/>
      <c r="F46" s="198"/>
      <c r="G46" s="23" t="str">
        <f t="shared" si="1"/>
        <v/>
      </c>
      <c r="H46" s="118" t="str">
        <f t="shared" si="9"/>
        <v/>
      </c>
      <c r="I46" s="397"/>
    </row>
    <row r="47" spans="1:9" x14ac:dyDescent="0.2">
      <c r="A47" s="401"/>
      <c r="B47" s="69"/>
      <c r="C47" s="66"/>
      <c r="D47" s="66"/>
      <c r="E47" s="66"/>
      <c r="F47" s="198"/>
      <c r="G47" s="23" t="str">
        <f t="shared" si="1"/>
        <v/>
      </c>
      <c r="H47" s="118" t="str">
        <f t="shared" si="9"/>
        <v/>
      </c>
      <c r="I47" s="398"/>
    </row>
    <row r="48" spans="1:9" x14ac:dyDescent="0.2">
      <c r="A48" s="399"/>
      <c r="B48" s="69"/>
      <c r="C48" s="66"/>
      <c r="D48" s="66"/>
      <c r="E48" s="66"/>
      <c r="F48" s="198"/>
      <c r="G48" s="23" t="str">
        <f t="shared" si="1"/>
        <v/>
      </c>
      <c r="H48" s="118" t="str">
        <f t="shared" si="9"/>
        <v/>
      </c>
      <c r="I48" s="396" t="str">
        <f t="shared" ref="I48" si="11">IF(A48="","",AVERAGE(H48:H51))</f>
        <v/>
      </c>
    </row>
    <row r="49" spans="1:9" x14ac:dyDescent="0.2">
      <c r="A49" s="400"/>
      <c r="B49" s="69"/>
      <c r="C49" s="66"/>
      <c r="D49" s="66"/>
      <c r="E49" s="66"/>
      <c r="F49" s="198"/>
      <c r="G49" s="23" t="str">
        <f t="shared" si="1"/>
        <v/>
      </c>
      <c r="H49" s="118" t="str">
        <f t="shared" si="9"/>
        <v/>
      </c>
      <c r="I49" s="397"/>
    </row>
    <row r="50" spans="1:9" x14ac:dyDescent="0.2">
      <c r="A50" s="400"/>
      <c r="B50" s="69"/>
      <c r="C50" s="66"/>
      <c r="D50" s="66"/>
      <c r="E50" s="66"/>
      <c r="F50" s="198"/>
      <c r="G50" s="23" t="str">
        <f t="shared" si="1"/>
        <v/>
      </c>
      <c r="H50" s="118" t="str">
        <f t="shared" si="9"/>
        <v/>
      </c>
      <c r="I50" s="397"/>
    </row>
    <row r="51" spans="1:9" x14ac:dyDescent="0.2">
      <c r="A51" s="401"/>
      <c r="B51" s="69"/>
      <c r="C51" s="66"/>
      <c r="D51" s="66"/>
      <c r="E51" s="66"/>
      <c r="F51" s="198"/>
      <c r="G51" s="23" t="str">
        <f t="shared" si="1"/>
        <v/>
      </c>
      <c r="H51" s="118" t="str">
        <f t="shared" si="9"/>
        <v/>
      </c>
      <c r="I51" s="398"/>
    </row>
    <row r="52" spans="1:9" x14ac:dyDescent="0.2">
      <c r="A52" s="399"/>
      <c r="B52" s="69"/>
      <c r="C52" s="66"/>
      <c r="D52" s="66"/>
      <c r="E52" s="66"/>
      <c r="F52" s="198"/>
      <c r="G52" s="23" t="str">
        <f t="shared" si="1"/>
        <v/>
      </c>
      <c r="H52" s="118" t="str">
        <f t="shared" si="9"/>
        <v/>
      </c>
      <c r="I52" s="396" t="str">
        <f t="shared" ref="I52" si="12">IF(A52="","",AVERAGE(H52:H55))</f>
        <v/>
      </c>
    </row>
    <row r="53" spans="1:9" x14ac:dyDescent="0.2">
      <c r="A53" s="400"/>
      <c r="B53" s="69"/>
      <c r="C53" s="66"/>
      <c r="D53" s="66"/>
      <c r="E53" s="66"/>
      <c r="F53" s="198"/>
      <c r="G53" s="23" t="str">
        <f t="shared" si="1"/>
        <v/>
      </c>
      <c r="H53" s="118" t="str">
        <f t="shared" si="9"/>
        <v/>
      </c>
      <c r="I53" s="397"/>
    </row>
    <row r="54" spans="1:9" x14ac:dyDescent="0.2">
      <c r="A54" s="400"/>
      <c r="B54" s="69"/>
      <c r="C54" s="66"/>
      <c r="D54" s="66"/>
      <c r="E54" s="66"/>
      <c r="F54" s="198"/>
      <c r="G54" s="23" t="str">
        <f t="shared" si="1"/>
        <v/>
      </c>
      <c r="H54" s="118" t="str">
        <f t="shared" si="9"/>
        <v/>
      </c>
      <c r="I54" s="397"/>
    </row>
    <row r="55" spans="1:9" x14ac:dyDescent="0.2">
      <c r="A55" s="401"/>
      <c r="B55" s="69"/>
      <c r="C55" s="66"/>
      <c r="D55" s="66"/>
      <c r="E55" s="66"/>
      <c r="F55" s="198"/>
      <c r="G55" s="23" t="str">
        <f t="shared" si="1"/>
        <v/>
      </c>
      <c r="H55" s="118" t="str">
        <f t="shared" si="9"/>
        <v/>
      </c>
      <c r="I55" s="398"/>
    </row>
    <row r="56" spans="1:9" x14ac:dyDescent="0.2">
      <c r="A56" s="399"/>
      <c r="B56" s="69"/>
      <c r="C56" s="66"/>
      <c r="D56" s="66"/>
      <c r="E56" s="66"/>
      <c r="F56" s="198"/>
      <c r="G56" s="23" t="str">
        <f t="shared" si="1"/>
        <v/>
      </c>
      <c r="H56" s="118" t="str">
        <f t="shared" si="9"/>
        <v/>
      </c>
      <c r="I56" s="396" t="str">
        <f t="shared" ref="I56" si="13">IF(A56="","",AVERAGE(H56:H59))</f>
        <v/>
      </c>
    </row>
    <row r="57" spans="1:9" x14ac:dyDescent="0.2">
      <c r="A57" s="400"/>
      <c r="B57" s="69"/>
      <c r="C57" s="66"/>
      <c r="D57" s="66"/>
      <c r="E57" s="66"/>
      <c r="F57" s="198"/>
      <c r="G57" s="23" t="str">
        <f t="shared" si="1"/>
        <v/>
      </c>
      <c r="H57" s="118" t="str">
        <f t="shared" si="9"/>
        <v/>
      </c>
      <c r="I57" s="397"/>
    </row>
    <row r="58" spans="1:9" x14ac:dyDescent="0.2">
      <c r="A58" s="400"/>
      <c r="B58" s="69"/>
      <c r="C58" s="66"/>
      <c r="D58" s="66"/>
      <c r="E58" s="66"/>
      <c r="F58" s="198"/>
      <c r="G58" s="23" t="str">
        <f t="shared" si="1"/>
        <v/>
      </c>
      <c r="H58" s="118" t="str">
        <f t="shared" si="9"/>
        <v/>
      </c>
      <c r="I58" s="397"/>
    </row>
    <row r="59" spans="1:9" x14ac:dyDescent="0.2">
      <c r="A59" s="401"/>
      <c r="B59" s="69"/>
      <c r="C59" s="66"/>
      <c r="D59" s="66"/>
      <c r="E59" s="66"/>
      <c r="F59" s="198"/>
      <c r="G59" s="23" t="str">
        <f t="shared" si="1"/>
        <v/>
      </c>
      <c r="H59" s="118" t="str">
        <f t="shared" si="9"/>
        <v/>
      </c>
      <c r="I59" s="398"/>
    </row>
    <row r="60" spans="1:9" x14ac:dyDescent="0.2">
      <c r="A60" s="399"/>
      <c r="B60" s="69"/>
      <c r="C60" s="66"/>
      <c r="D60" s="66"/>
      <c r="E60" s="66"/>
      <c r="F60" s="198"/>
      <c r="G60" s="23" t="str">
        <f t="shared" si="1"/>
        <v/>
      </c>
      <c r="H60" s="118" t="str">
        <f t="shared" si="9"/>
        <v/>
      </c>
      <c r="I60" s="396" t="str">
        <f t="shared" ref="I60" si="14">IF(A60="","",AVERAGE(H60:H63))</f>
        <v/>
      </c>
    </row>
    <row r="61" spans="1:9" x14ac:dyDescent="0.2">
      <c r="A61" s="400"/>
      <c r="B61" s="69"/>
      <c r="C61" s="66"/>
      <c r="D61" s="66"/>
      <c r="E61" s="66"/>
      <c r="F61" s="198"/>
      <c r="G61" s="23" t="str">
        <f t="shared" si="1"/>
        <v/>
      </c>
      <c r="H61" s="118" t="str">
        <f t="shared" si="9"/>
        <v/>
      </c>
      <c r="I61" s="397"/>
    </row>
    <row r="62" spans="1:9" x14ac:dyDescent="0.2">
      <c r="A62" s="400"/>
      <c r="B62" s="69"/>
      <c r="C62" s="66"/>
      <c r="D62" s="66"/>
      <c r="E62" s="66"/>
      <c r="F62" s="198"/>
      <c r="G62" s="23" t="str">
        <f t="shared" si="1"/>
        <v/>
      </c>
      <c r="H62" s="118" t="str">
        <f t="shared" si="9"/>
        <v/>
      </c>
      <c r="I62" s="397"/>
    </row>
    <row r="63" spans="1:9" x14ac:dyDescent="0.2">
      <c r="A63" s="401"/>
      <c r="B63" s="69"/>
      <c r="C63" s="66"/>
      <c r="D63" s="66"/>
      <c r="E63" s="66"/>
      <c r="F63" s="198"/>
      <c r="G63" s="23" t="str">
        <f t="shared" si="1"/>
        <v/>
      </c>
      <c r="H63" s="118" t="str">
        <f t="shared" si="9"/>
        <v/>
      </c>
      <c r="I63" s="398"/>
    </row>
    <row r="64" spans="1:9" x14ac:dyDescent="0.2">
      <c r="A64" s="399"/>
      <c r="B64" s="69"/>
      <c r="C64" s="66"/>
      <c r="D64" s="66"/>
      <c r="E64" s="66"/>
      <c r="F64" s="198"/>
      <c r="G64" s="23" t="str">
        <f t="shared" si="1"/>
        <v/>
      </c>
      <c r="H64" s="118" t="str">
        <f t="shared" si="9"/>
        <v/>
      </c>
      <c r="I64" s="396" t="str">
        <f t="shared" ref="I64" si="15">IF(A64="","",AVERAGE(H64:H67))</f>
        <v/>
      </c>
    </row>
    <row r="65" spans="1:9" x14ac:dyDescent="0.2">
      <c r="A65" s="400"/>
      <c r="B65" s="69"/>
      <c r="C65" s="66"/>
      <c r="D65" s="66"/>
      <c r="E65" s="66"/>
      <c r="F65" s="198"/>
      <c r="G65" s="23" t="str">
        <f t="shared" si="1"/>
        <v/>
      </c>
      <c r="H65" s="118" t="str">
        <f t="shared" si="9"/>
        <v/>
      </c>
      <c r="I65" s="397"/>
    </row>
    <row r="66" spans="1:9" x14ac:dyDescent="0.2">
      <c r="A66" s="400"/>
      <c r="B66" s="69"/>
      <c r="C66" s="66"/>
      <c r="D66" s="66"/>
      <c r="E66" s="66"/>
      <c r="F66" s="198"/>
      <c r="G66" s="23" t="str">
        <f t="shared" si="1"/>
        <v/>
      </c>
      <c r="H66" s="118" t="str">
        <f t="shared" si="9"/>
        <v/>
      </c>
      <c r="I66" s="397"/>
    </row>
    <row r="67" spans="1:9" x14ac:dyDescent="0.2">
      <c r="A67" s="401"/>
      <c r="B67" s="69"/>
      <c r="C67" s="66"/>
      <c r="D67" s="66"/>
      <c r="E67" s="66"/>
      <c r="F67" s="198"/>
      <c r="G67" s="23" t="str">
        <f t="shared" si="1"/>
        <v/>
      </c>
      <c r="H67" s="118" t="str">
        <f t="shared" si="9"/>
        <v/>
      </c>
      <c r="I67" s="398"/>
    </row>
    <row r="68" spans="1:9" x14ac:dyDescent="0.2">
      <c r="A68" s="399"/>
      <c r="B68" s="69"/>
      <c r="C68" s="66"/>
      <c r="D68" s="66"/>
      <c r="E68" s="66"/>
      <c r="F68" s="198"/>
      <c r="G68" s="23" t="str">
        <f t="shared" si="1"/>
        <v/>
      </c>
      <c r="H68" s="118" t="str">
        <f t="shared" si="9"/>
        <v/>
      </c>
      <c r="I68" s="396" t="str">
        <f t="shared" ref="I68" si="16">IF(A68="","",AVERAGE(H68:H71))</f>
        <v/>
      </c>
    </row>
    <row r="69" spans="1:9" x14ac:dyDescent="0.2">
      <c r="A69" s="400"/>
      <c r="B69" s="69"/>
      <c r="C69" s="66"/>
      <c r="D69" s="66"/>
      <c r="E69" s="66"/>
      <c r="F69" s="198"/>
      <c r="G69" s="23" t="str">
        <f t="shared" si="1"/>
        <v/>
      </c>
      <c r="H69" s="118" t="str">
        <f t="shared" si="9"/>
        <v/>
      </c>
      <c r="I69" s="397"/>
    </row>
    <row r="70" spans="1:9" x14ac:dyDescent="0.2">
      <c r="A70" s="400"/>
      <c r="B70" s="69"/>
      <c r="C70" s="66"/>
      <c r="D70" s="66"/>
      <c r="E70" s="66"/>
      <c r="F70" s="198"/>
      <c r="G70" s="23" t="str">
        <f t="shared" si="1"/>
        <v/>
      </c>
      <c r="H70" s="118" t="str">
        <f t="shared" si="9"/>
        <v/>
      </c>
      <c r="I70" s="397"/>
    </row>
    <row r="71" spans="1:9" x14ac:dyDescent="0.2">
      <c r="A71" s="401"/>
      <c r="B71" s="69"/>
      <c r="C71" s="66"/>
      <c r="D71" s="66"/>
      <c r="E71" s="66"/>
      <c r="F71" s="198"/>
      <c r="G71" s="23" t="str">
        <f t="shared" si="1"/>
        <v/>
      </c>
      <c r="H71" s="118" t="str">
        <f t="shared" si="9"/>
        <v/>
      </c>
      <c r="I71" s="398"/>
    </row>
    <row r="72" spans="1:9" x14ac:dyDescent="0.2">
      <c r="A72" s="399"/>
      <c r="B72" s="69"/>
      <c r="C72" s="66"/>
      <c r="D72" s="66"/>
      <c r="E72" s="66"/>
      <c r="F72" s="198"/>
      <c r="G72" s="23" t="str">
        <f t="shared" si="1"/>
        <v/>
      </c>
      <c r="H72" s="118" t="str">
        <f t="shared" si="9"/>
        <v/>
      </c>
      <c r="I72" s="396" t="str">
        <f t="shared" ref="I72" si="17">IF(A72="","",AVERAGE(H72:H75))</f>
        <v/>
      </c>
    </row>
    <row r="73" spans="1:9" x14ac:dyDescent="0.2">
      <c r="A73" s="400"/>
      <c r="B73" s="69"/>
      <c r="C73" s="66"/>
      <c r="D73" s="66"/>
      <c r="E73" s="66"/>
      <c r="F73" s="198"/>
      <c r="G73" s="23" t="str">
        <f t="shared" si="1"/>
        <v/>
      </c>
      <c r="H73" s="118" t="str">
        <f t="shared" si="9"/>
        <v/>
      </c>
      <c r="I73" s="397"/>
    </row>
    <row r="74" spans="1:9" x14ac:dyDescent="0.2">
      <c r="A74" s="400"/>
      <c r="B74" s="69"/>
      <c r="C74" s="66"/>
      <c r="D74" s="66"/>
      <c r="E74" s="66"/>
      <c r="F74" s="198"/>
      <c r="G74" s="23" t="str">
        <f t="shared" si="1"/>
        <v/>
      </c>
      <c r="H74" s="118" t="str">
        <f t="shared" si="9"/>
        <v/>
      </c>
      <c r="I74" s="397"/>
    </row>
    <row r="75" spans="1:9" x14ac:dyDescent="0.2">
      <c r="A75" s="401"/>
      <c r="B75" s="69"/>
      <c r="C75" s="66"/>
      <c r="D75" s="66"/>
      <c r="E75" s="66"/>
      <c r="F75" s="198"/>
      <c r="G75" s="23" t="str">
        <f t="shared" si="1"/>
        <v/>
      </c>
      <c r="H75" s="118" t="str">
        <f t="shared" si="9"/>
        <v/>
      </c>
      <c r="I75" s="398"/>
    </row>
    <row r="76" spans="1:9" x14ac:dyDescent="0.2">
      <c r="A76" s="399"/>
      <c r="B76" s="69"/>
      <c r="C76" s="66"/>
      <c r="D76" s="66"/>
      <c r="E76" s="66"/>
      <c r="F76" s="198"/>
      <c r="G76" s="23" t="str">
        <f t="shared" si="1"/>
        <v/>
      </c>
      <c r="H76" s="118" t="str">
        <f t="shared" ref="H76:H107" si="18">IF(F76="","",G76*F76*C76*100)</f>
        <v/>
      </c>
      <c r="I76" s="396" t="str">
        <f t="shared" ref="I76" si="19">IF(A76="","",AVERAGE(H76:H79))</f>
        <v/>
      </c>
    </row>
    <row r="77" spans="1:9" x14ac:dyDescent="0.2">
      <c r="A77" s="400"/>
      <c r="B77" s="69"/>
      <c r="C77" s="66"/>
      <c r="D77" s="66"/>
      <c r="E77" s="66"/>
      <c r="F77" s="198"/>
      <c r="G77" s="23" t="str">
        <f t="shared" ref="G77:G140" si="20">IF(D77="","",AVERAGE(D77,E77))</f>
        <v/>
      </c>
      <c r="H77" s="118" t="str">
        <f t="shared" si="18"/>
        <v/>
      </c>
      <c r="I77" s="397"/>
    </row>
    <row r="78" spans="1:9" x14ac:dyDescent="0.2">
      <c r="A78" s="400"/>
      <c r="B78" s="69"/>
      <c r="C78" s="66"/>
      <c r="D78" s="66"/>
      <c r="E78" s="66"/>
      <c r="F78" s="198"/>
      <c r="G78" s="23" t="str">
        <f t="shared" si="20"/>
        <v/>
      </c>
      <c r="H78" s="118" t="str">
        <f t="shared" si="18"/>
        <v/>
      </c>
      <c r="I78" s="397"/>
    </row>
    <row r="79" spans="1:9" x14ac:dyDescent="0.2">
      <c r="A79" s="401"/>
      <c r="B79" s="69"/>
      <c r="C79" s="66"/>
      <c r="D79" s="66"/>
      <c r="E79" s="66"/>
      <c r="F79" s="198"/>
      <c r="G79" s="23" t="str">
        <f t="shared" si="20"/>
        <v/>
      </c>
      <c r="H79" s="118" t="str">
        <f t="shared" si="18"/>
        <v/>
      </c>
      <c r="I79" s="398"/>
    </row>
    <row r="80" spans="1:9" x14ac:dyDescent="0.2">
      <c r="A80" s="399"/>
      <c r="B80" s="69"/>
      <c r="C80" s="66"/>
      <c r="D80" s="66"/>
      <c r="E80" s="66"/>
      <c r="F80" s="198"/>
      <c r="G80" s="23" t="str">
        <f t="shared" si="20"/>
        <v/>
      </c>
      <c r="H80" s="118" t="str">
        <f t="shared" si="18"/>
        <v/>
      </c>
      <c r="I80" s="396" t="str">
        <f t="shared" ref="I80" si="21">IF(A80="","",AVERAGE(H80:H83))</f>
        <v/>
      </c>
    </row>
    <row r="81" spans="1:9" x14ac:dyDescent="0.2">
      <c r="A81" s="400"/>
      <c r="B81" s="69"/>
      <c r="C81" s="66"/>
      <c r="D81" s="66"/>
      <c r="E81" s="66"/>
      <c r="F81" s="198"/>
      <c r="G81" s="23" t="str">
        <f t="shared" si="20"/>
        <v/>
      </c>
      <c r="H81" s="118" t="str">
        <f t="shared" si="18"/>
        <v/>
      </c>
      <c r="I81" s="397"/>
    </row>
    <row r="82" spans="1:9" x14ac:dyDescent="0.2">
      <c r="A82" s="400"/>
      <c r="B82" s="69"/>
      <c r="C82" s="66"/>
      <c r="D82" s="66"/>
      <c r="E82" s="66"/>
      <c r="F82" s="198"/>
      <c r="G82" s="23" t="str">
        <f t="shared" si="20"/>
        <v/>
      </c>
      <c r="H82" s="118" t="str">
        <f t="shared" si="18"/>
        <v/>
      </c>
      <c r="I82" s="397"/>
    </row>
    <row r="83" spans="1:9" x14ac:dyDescent="0.2">
      <c r="A83" s="401"/>
      <c r="B83" s="69"/>
      <c r="C83" s="66"/>
      <c r="D83" s="66"/>
      <c r="E83" s="66"/>
      <c r="F83" s="198"/>
      <c r="G83" s="23" t="str">
        <f t="shared" si="20"/>
        <v/>
      </c>
      <c r="H83" s="118" t="str">
        <f t="shared" si="18"/>
        <v/>
      </c>
      <c r="I83" s="398"/>
    </row>
    <row r="84" spans="1:9" x14ac:dyDescent="0.2">
      <c r="A84" s="399"/>
      <c r="B84" s="69"/>
      <c r="C84" s="66"/>
      <c r="D84" s="66"/>
      <c r="E84" s="66"/>
      <c r="F84" s="198"/>
      <c r="G84" s="23" t="str">
        <f t="shared" si="20"/>
        <v/>
      </c>
      <c r="H84" s="118" t="str">
        <f t="shared" si="18"/>
        <v/>
      </c>
      <c r="I84" s="396" t="str">
        <f t="shared" ref="I84" si="22">IF(A84="","",AVERAGE(H84:H87))</f>
        <v/>
      </c>
    </row>
    <row r="85" spans="1:9" x14ac:dyDescent="0.2">
      <c r="A85" s="400"/>
      <c r="B85" s="69"/>
      <c r="C85" s="66"/>
      <c r="D85" s="66"/>
      <c r="E85" s="66"/>
      <c r="F85" s="198"/>
      <c r="G85" s="23" t="str">
        <f t="shared" si="20"/>
        <v/>
      </c>
      <c r="H85" s="118" t="str">
        <f t="shared" si="18"/>
        <v/>
      </c>
      <c r="I85" s="397"/>
    </row>
    <row r="86" spans="1:9" x14ac:dyDescent="0.2">
      <c r="A86" s="400"/>
      <c r="B86" s="69"/>
      <c r="C86" s="66"/>
      <c r="D86" s="66"/>
      <c r="E86" s="66"/>
      <c r="F86" s="198"/>
      <c r="G86" s="23" t="str">
        <f t="shared" si="20"/>
        <v/>
      </c>
      <c r="H86" s="118" t="str">
        <f t="shared" si="18"/>
        <v/>
      </c>
      <c r="I86" s="397"/>
    </row>
    <row r="87" spans="1:9" x14ac:dyDescent="0.2">
      <c r="A87" s="401"/>
      <c r="B87" s="69"/>
      <c r="C87" s="66"/>
      <c r="D87" s="66"/>
      <c r="E87" s="66"/>
      <c r="F87" s="198"/>
      <c r="G87" s="23" t="str">
        <f t="shared" si="20"/>
        <v/>
      </c>
      <c r="H87" s="118" t="str">
        <f t="shared" si="18"/>
        <v/>
      </c>
      <c r="I87" s="398"/>
    </row>
    <row r="88" spans="1:9" x14ac:dyDescent="0.2">
      <c r="A88" s="399"/>
      <c r="B88" s="69"/>
      <c r="C88" s="66"/>
      <c r="D88" s="66"/>
      <c r="E88" s="66"/>
      <c r="F88" s="198"/>
      <c r="G88" s="23" t="str">
        <f t="shared" si="20"/>
        <v/>
      </c>
      <c r="H88" s="118" t="str">
        <f t="shared" si="18"/>
        <v/>
      </c>
      <c r="I88" s="396" t="str">
        <f t="shared" ref="I88" si="23">IF(A88="","",AVERAGE(H88:H91))</f>
        <v/>
      </c>
    </row>
    <row r="89" spans="1:9" x14ac:dyDescent="0.2">
      <c r="A89" s="400"/>
      <c r="B89" s="69"/>
      <c r="C89" s="66"/>
      <c r="D89" s="66"/>
      <c r="E89" s="66"/>
      <c r="F89" s="198"/>
      <c r="G89" s="23" t="str">
        <f t="shared" si="20"/>
        <v/>
      </c>
      <c r="H89" s="118" t="str">
        <f t="shared" si="18"/>
        <v/>
      </c>
      <c r="I89" s="397"/>
    </row>
    <row r="90" spans="1:9" x14ac:dyDescent="0.2">
      <c r="A90" s="400"/>
      <c r="B90" s="69"/>
      <c r="C90" s="66"/>
      <c r="D90" s="66"/>
      <c r="E90" s="66"/>
      <c r="F90" s="198"/>
      <c r="G90" s="23" t="str">
        <f t="shared" si="20"/>
        <v/>
      </c>
      <c r="H90" s="118" t="str">
        <f t="shared" si="18"/>
        <v/>
      </c>
      <c r="I90" s="397"/>
    </row>
    <row r="91" spans="1:9" x14ac:dyDescent="0.2">
      <c r="A91" s="401"/>
      <c r="B91" s="69"/>
      <c r="C91" s="66"/>
      <c r="D91" s="66"/>
      <c r="E91" s="66"/>
      <c r="F91" s="198"/>
      <c r="G91" s="23" t="str">
        <f t="shared" si="20"/>
        <v/>
      </c>
      <c r="H91" s="118" t="str">
        <f t="shared" si="18"/>
        <v/>
      </c>
      <c r="I91" s="398"/>
    </row>
    <row r="92" spans="1:9" x14ac:dyDescent="0.2">
      <c r="A92" s="399"/>
      <c r="B92" s="69"/>
      <c r="C92" s="66"/>
      <c r="D92" s="66"/>
      <c r="E92" s="66"/>
      <c r="F92" s="198"/>
      <c r="G92" s="23" t="str">
        <f t="shared" si="20"/>
        <v/>
      </c>
      <c r="H92" s="118" t="str">
        <f t="shared" si="18"/>
        <v/>
      </c>
      <c r="I92" s="396" t="str">
        <f t="shared" ref="I92" si="24">IF(A92="","",AVERAGE(H92:H95))</f>
        <v/>
      </c>
    </row>
    <row r="93" spans="1:9" x14ac:dyDescent="0.2">
      <c r="A93" s="400"/>
      <c r="B93" s="69"/>
      <c r="C93" s="66"/>
      <c r="D93" s="66"/>
      <c r="E93" s="66"/>
      <c r="F93" s="198"/>
      <c r="G93" s="23" t="str">
        <f t="shared" si="20"/>
        <v/>
      </c>
      <c r="H93" s="118" t="str">
        <f t="shared" si="18"/>
        <v/>
      </c>
      <c r="I93" s="397"/>
    </row>
    <row r="94" spans="1:9" x14ac:dyDescent="0.2">
      <c r="A94" s="400"/>
      <c r="B94" s="69"/>
      <c r="C94" s="66"/>
      <c r="D94" s="66"/>
      <c r="E94" s="66"/>
      <c r="F94" s="198"/>
      <c r="G94" s="23" t="str">
        <f t="shared" si="20"/>
        <v/>
      </c>
      <c r="H94" s="118" t="str">
        <f t="shared" si="18"/>
        <v/>
      </c>
      <c r="I94" s="397"/>
    </row>
    <row r="95" spans="1:9" x14ac:dyDescent="0.2">
      <c r="A95" s="401"/>
      <c r="B95" s="69"/>
      <c r="C95" s="66"/>
      <c r="D95" s="66"/>
      <c r="E95" s="66"/>
      <c r="F95" s="198"/>
      <c r="G95" s="23" t="str">
        <f t="shared" si="20"/>
        <v/>
      </c>
      <c r="H95" s="118" t="str">
        <f t="shared" si="18"/>
        <v/>
      </c>
      <c r="I95" s="398"/>
    </row>
    <row r="96" spans="1:9" x14ac:dyDescent="0.2">
      <c r="A96" s="399"/>
      <c r="B96" s="69"/>
      <c r="C96" s="66"/>
      <c r="D96" s="66"/>
      <c r="E96" s="66"/>
      <c r="F96" s="198"/>
      <c r="G96" s="23" t="str">
        <f t="shared" si="20"/>
        <v/>
      </c>
      <c r="H96" s="118" t="str">
        <f t="shared" si="18"/>
        <v/>
      </c>
      <c r="I96" s="396" t="str">
        <f t="shared" ref="I96" si="25">IF(A96="","",AVERAGE(H96:H99))</f>
        <v/>
      </c>
    </row>
    <row r="97" spans="1:9" x14ac:dyDescent="0.2">
      <c r="A97" s="400"/>
      <c r="B97" s="69"/>
      <c r="C97" s="66"/>
      <c r="D97" s="66"/>
      <c r="E97" s="66"/>
      <c r="F97" s="198"/>
      <c r="G97" s="23" t="str">
        <f t="shared" si="20"/>
        <v/>
      </c>
      <c r="H97" s="118" t="str">
        <f t="shared" si="18"/>
        <v/>
      </c>
      <c r="I97" s="397"/>
    </row>
    <row r="98" spans="1:9" x14ac:dyDescent="0.2">
      <c r="A98" s="400"/>
      <c r="B98" s="69"/>
      <c r="C98" s="66"/>
      <c r="D98" s="66"/>
      <c r="E98" s="66"/>
      <c r="F98" s="198"/>
      <c r="G98" s="23" t="str">
        <f t="shared" si="20"/>
        <v/>
      </c>
      <c r="H98" s="118" t="str">
        <f t="shared" si="18"/>
        <v/>
      </c>
      <c r="I98" s="397"/>
    </row>
    <row r="99" spans="1:9" x14ac:dyDescent="0.2">
      <c r="A99" s="401"/>
      <c r="B99" s="69"/>
      <c r="C99" s="66"/>
      <c r="D99" s="66"/>
      <c r="E99" s="66"/>
      <c r="F99" s="198"/>
      <c r="G99" s="23" t="str">
        <f t="shared" si="20"/>
        <v/>
      </c>
      <c r="H99" s="118" t="str">
        <f t="shared" si="18"/>
        <v/>
      </c>
      <c r="I99" s="398"/>
    </row>
    <row r="100" spans="1:9" x14ac:dyDescent="0.2">
      <c r="A100" s="399"/>
      <c r="B100" s="69"/>
      <c r="C100" s="66"/>
      <c r="D100" s="66"/>
      <c r="E100" s="66"/>
      <c r="F100" s="198"/>
      <c r="G100" s="23" t="str">
        <f t="shared" si="20"/>
        <v/>
      </c>
      <c r="H100" s="118" t="str">
        <f t="shared" si="18"/>
        <v/>
      </c>
      <c r="I100" s="396" t="str">
        <f t="shared" ref="I100" si="26">IF(A100="","",AVERAGE(H100:H103))</f>
        <v/>
      </c>
    </row>
    <row r="101" spans="1:9" x14ac:dyDescent="0.2">
      <c r="A101" s="400"/>
      <c r="B101" s="69"/>
      <c r="C101" s="66"/>
      <c r="D101" s="66"/>
      <c r="E101" s="66"/>
      <c r="F101" s="198"/>
      <c r="G101" s="23" t="str">
        <f t="shared" si="20"/>
        <v/>
      </c>
      <c r="H101" s="118" t="str">
        <f t="shared" si="18"/>
        <v/>
      </c>
      <c r="I101" s="397"/>
    </row>
    <row r="102" spans="1:9" x14ac:dyDescent="0.2">
      <c r="A102" s="400"/>
      <c r="B102" s="69"/>
      <c r="C102" s="66"/>
      <c r="D102" s="66"/>
      <c r="E102" s="66"/>
      <c r="F102" s="198"/>
      <c r="G102" s="23" t="str">
        <f t="shared" si="20"/>
        <v/>
      </c>
      <c r="H102" s="118" t="str">
        <f t="shared" si="18"/>
        <v/>
      </c>
      <c r="I102" s="397"/>
    </row>
    <row r="103" spans="1:9" x14ac:dyDescent="0.2">
      <c r="A103" s="401"/>
      <c r="B103" s="69"/>
      <c r="C103" s="66"/>
      <c r="D103" s="66"/>
      <c r="E103" s="66"/>
      <c r="F103" s="198"/>
      <c r="G103" s="23" t="str">
        <f t="shared" si="20"/>
        <v/>
      </c>
      <c r="H103" s="118" t="str">
        <f t="shared" si="18"/>
        <v/>
      </c>
      <c r="I103" s="398"/>
    </row>
    <row r="104" spans="1:9" x14ac:dyDescent="0.2">
      <c r="A104" s="399"/>
      <c r="B104" s="69"/>
      <c r="C104" s="66"/>
      <c r="D104" s="66"/>
      <c r="E104" s="66"/>
      <c r="F104" s="198"/>
      <c r="G104" s="23" t="str">
        <f t="shared" si="20"/>
        <v/>
      </c>
      <c r="H104" s="118" t="str">
        <f t="shared" si="18"/>
        <v/>
      </c>
      <c r="I104" s="396" t="str">
        <f t="shared" ref="I104" si="27">IF(A104="","",AVERAGE(H104:H107))</f>
        <v/>
      </c>
    </row>
    <row r="105" spans="1:9" x14ac:dyDescent="0.2">
      <c r="A105" s="400"/>
      <c r="B105" s="69"/>
      <c r="C105" s="66"/>
      <c r="D105" s="66"/>
      <c r="E105" s="66"/>
      <c r="F105" s="198"/>
      <c r="G105" s="23" t="str">
        <f t="shared" si="20"/>
        <v/>
      </c>
      <c r="H105" s="118" t="str">
        <f t="shared" si="18"/>
        <v/>
      </c>
      <c r="I105" s="397"/>
    </row>
    <row r="106" spans="1:9" x14ac:dyDescent="0.2">
      <c r="A106" s="400"/>
      <c r="B106" s="69"/>
      <c r="C106" s="66"/>
      <c r="D106" s="66"/>
      <c r="E106" s="66"/>
      <c r="F106" s="198"/>
      <c r="G106" s="23" t="str">
        <f t="shared" si="20"/>
        <v/>
      </c>
      <c r="H106" s="118" t="str">
        <f t="shared" si="18"/>
        <v/>
      </c>
      <c r="I106" s="397"/>
    </row>
    <row r="107" spans="1:9" x14ac:dyDescent="0.2">
      <c r="A107" s="401"/>
      <c r="B107" s="69"/>
      <c r="C107" s="66"/>
      <c r="D107" s="66"/>
      <c r="E107" s="66"/>
      <c r="F107" s="198"/>
      <c r="G107" s="23" t="str">
        <f t="shared" si="20"/>
        <v/>
      </c>
      <c r="H107" s="118" t="str">
        <f t="shared" si="18"/>
        <v/>
      </c>
      <c r="I107" s="398"/>
    </row>
    <row r="108" spans="1:9" x14ac:dyDescent="0.2">
      <c r="A108" s="399"/>
      <c r="B108" s="69"/>
      <c r="C108" s="66"/>
      <c r="D108" s="66"/>
      <c r="E108" s="66"/>
      <c r="F108" s="198"/>
      <c r="G108" s="23" t="str">
        <f t="shared" si="20"/>
        <v/>
      </c>
      <c r="H108" s="118" t="str">
        <f t="shared" ref="H108:H139" si="28">IF(F108="","",G108*F108*C108*100)</f>
        <v/>
      </c>
      <c r="I108" s="396" t="str">
        <f t="shared" ref="I108" si="29">IF(A108="","",AVERAGE(H108:H111))</f>
        <v/>
      </c>
    </row>
    <row r="109" spans="1:9" x14ac:dyDescent="0.2">
      <c r="A109" s="400"/>
      <c r="B109" s="69"/>
      <c r="C109" s="66"/>
      <c r="D109" s="66"/>
      <c r="E109" s="66"/>
      <c r="F109" s="198"/>
      <c r="G109" s="23" t="str">
        <f t="shared" si="20"/>
        <v/>
      </c>
      <c r="H109" s="118" t="str">
        <f t="shared" si="28"/>
        <v/>
      </c>
      <c r="I109" s="397"/>
    </row>
    <row r="110" spans="1:9" x14ac:dyDescent="0.2">
      <c r="A110" s="400"/>
      <c r="B110" s="69"/>
      <c r="C110" s="66"/>
      <c r="D110" s="66"/>
      <c r="E110" s="66"/>
      <c r="F110" s="198"/>
      <c r="G110" s="23" t="str">
        <f t="shared" si="20"/>
        <v/>
      </c>
      <c r="H110" s="118" t="str">
        <f t="shared" si="28"/>
        <v/>
      </c>
      <c r="I110" s="397"/>
    </row>
    <row r="111" spans="1:9" x14ac:dyDescent="0.2">
      <c r="A111" s="401"/>
      <c r="B111" s="69"/>
      <c r="C111" s="66"/>
      <c r="D111" s="66"/>
      <c r="E111" s="66"/>
      <c r="F111" s="198"/>
      <c r="G111" s="23" t="str">
        <f t="shared" si="20"/>
        <v/>
      </c>
      <c r="H111" s="118" t="str">
        <f t="shared" si="28"/>
        <v/>
      </c>
      <c r="I111" s="398"/>
    </row>
    <row r="112" spans="1:9" x14ac:dyDescent="0.2">
      <c r="A112" s="399"/>
      <c r="B112" s="69"/>
      <c r="C112" s="66"/>
      <c r="D112" s="66"/>
      <c r="E112" s="66"/>
      <c r="F112" s="198"/>
      <c r="G112" s="23" t="str">
        <f t="shared" si="20"/>
        <v/>
      </c>
      <c r="H112" s="118" t="str">
        <f t="shared" si="28"/>
        <v/>
      </c>
      <c r="I112" s="396" t="str">
        <f t="shared" ref="I112" si="30">IF(A112="","",AVERAGE(H112:H115))</f>
        <v/>
      </c>
    </row>
    <row r="113" spans="1:9" x14ac:dyDescent="0.2">
      <c r="A113" s="400"/>
      <c r="B113" s="69"/>
      <c r="C113" s="66"/>
      <c r="D113" s="66"/>
      <c r="E113" s="66"/>
      <c r="F113" s="198"/>
      <c r="G113" s="23" t="str">
        <f t="shared" si="20"/>
        <v/>
      </c>
      <c r="H113" s="118" t="str">
        <f t="shared" si="28"/>
        <v/>
      </c>
      <c r="I113" s="397"/>
    </row>
    <row r="114" spans="1:9" x14ac:dyDescent="0.2">
      <c r="A114" s="400"/>
      <c r="B114" s="69"/>
      <c r="C114" s="66"/>
      <c r="D114" s="66"/>
      <c r="E114" s="66"/>
      <c r="F114" s="198"/>
      <c r="G114" s="23" t="str">
        <f t="shared" si="20"/>
        <v/>
      </c>
      <c r="H114" s="118" t="str">
        <f t="shared" si="28"/>
        <v/>
      </c>
      <c r="I114" s="397"/>
    </row>
    <row r="115" spans="1:9" x14ac:dyDescent="0.2">
      <c r="A115" s="401"/>
      <c r="B115" s="69"/>
      <c r="C115" s="66"/>
      <c r="D115" s="66"/>
      <c r="E115" s="66"/>
      <c r="F115" s="198"/>
      <c r="G115" s="23" t="str">
        <f t="shared" si="20"/>
        <v/>
      </c>
      <c r="H115" s="118" t="str">
        <f t="shared" si="28"/>
        <v/>
      </c>
      <c r="I115" s="398"/>
    </row>
    <row r="116" spans="1:9" x14ac:dyDescent="0.2">
      <c r="A116" s="399"/>
      <c r="B116" s="69"/>
      <c r="C116" s="66"/>
      <c r="D116" s="66"/>
      <c r="E116" s="66"/>
      <c r="F116" s="198"/>
      <c r="G116" s="23" t="str">
        <f t="shared" si="20"/>
        <v/>
      </c>
      <c r="H116" s="118" t="str">
        <f t="shared" si="28"/>
        <v/>
      </c>
      <c r="I116" s="396" t="str">
        <f t="shared" ref="I116" si="31">IF(A116="","",AVERAGE(H116:H119))</f>
        <v/>
      </c>
    </row>
    <row r="117" spans="1:9" x14ac:dyDescent="0.2">
      <c r="A117" s="400"/>
      <c r="B117" s="69"/>
      <c r="C117" s="66"/>
      <c r="D117" s="66"/>
      <c r="E117" s="66"/>
      <c r="F117" s="198"/>
      <c r="G117" s="23" t="str">
        <f t="shared" si="20"/>
        <v/>
      </c>
      <c r="H117" s="118" t="str">
        <f t="shared" si="28"/>
        <v/>
      </c>
      <c r="I117" s="397"/>
    </row>
    <row r="118" spans="1:9" x14ac:dyDescent="0.2">
      <c r="A118" s="400"/>
      <c r="B118" s="69"/>
      <c r="C118" s="66"/>
      <c r="D118" s="66"/>
      <c r="E118" s="66"/>
      <c r="F118" s="198"/>
      <c r="G118" s="23" t="str">
        <f t="shared" si="20"/>
        <v/>
      </c>
      <c r="H118" s="118" t="str">
        <f t="shared" si="28"/>
        <v/>
      </c>
      <c r="I118" s="397"/>
    </row>
    <row r="119" spans="1:9" x14ac:dyDescent="0.2">
      <c r="A119" s="401"/>
      <c r="B119" s="69"/>
      <c r="C119" s="66"/>
      <c r="D119" s="66"/>
      <c r="E119" s="66"/>
      <c r="F119" s="198"/>
      <c r="G119" s="23" t="str">
        <f t="shared" si="20"/>
        <v/>
      </c>
      <c r="H119" s="118" t="str">
        <f t="shared" si="28"/>
        <v/>
      </c>
      <c r="I119" s="398"/>
    </row>
    <row r="120" spans="1:9" x14ac:dyDescent="0.2">
      <c r="A120" s="399"/>
      <c r="B120" s="69"/>
      <c r="C120" s="66"/>
      <c r="D120" s="66"/>
      <c r="E120" s="66"/>
      <c r="F120" s="198"/>
      <c r="G120" s="23" t="str">
        <f t="shared" si="20"/>
        <v/>
      </c>
      <c r="H120" s="118" t="str">
        <f t="shared" si="28"/>
        <v/>
      </c>
      <c r="I120" s="396" t="str">
        <f t="shared" ref="I120" si="32">IF(A120="","",AVERAGE(H120:H123))</f>
        <v/>
      </c>
    </row>
    <row r="121" spans="1:9" x14ac:dyDescent="0.2">
      <c r="A121" s="400"/>
      <c r="B121" s="69"/>
      <c r="C121" s="66"/>
      <c r="D121" s="66"/>
      <c r="E121" s="66"/>
      <c r="F121" s="198"/>
      <c r="G121" s="23" t="str">
        <f t="shared" si="20"/>
        <v/>
      </c>
      <c r="H121" s="118" t="str">
        <f t="shared" si="28"/>
        <v/>
      </c>
      <c r="I121" s="397"/>
    </row>
    <row r="122" spans="1:9" x14ac:dyDescent="0.2">
      <c r="A122" s="400"/>
      <c r="B122" s="69"/>
      <c r="C122" s="66"/>
      <c r="D122" s="66"/>
      <c r="E122" s="66"/>
      <c r="F122" s="198"/>
      <c r="G122" s="23" t="str">
        <f t="shared" si="20"/>
        <v/>
      </c>
      <c r="H122" s="118" t="str">
        <f t="shared" si="28"/>
        <v/>
      </c>
      <c r="I122" s="397"/>
    </row>
    <row r="123" spans="1:9" x14ac:dyDescent="0.2">
      <c r="A123" s="401"/>
      <c r="B123" s="69"/>
      <c r="C123" s="66"/>
      <c r="D123" s="66"/>
      <c r="E123" s="66"/>
      <c r="F123" s="198"/>
      <c r="G123" s="23" t="str">
        <f t="shared" si="20"/>
        <v/>
      </c>
      <c r="H123" s="118" t="str">
        <f t="shared" si="28"/>
        <v/>
      </c>
      <c r="I123" s="398"/>
    </row>
    <row r="124" spans="1:9" x14ac:dyDescent="0.2">
      <c r="A124" s="399"/>
      <c r="B124" s="69"/>
      <c r="C124" s="66"/>
      <c r="D124" s="66"/>
      <c r="E124" s="66"/>
      <c r="F124" s="198"/>
      <c r="G124" s="23" t="str">
        <f t="shared" si="20"/>
        <v/>
      </c>
      <c r="H124" s="118" t="str">
        <f t="shared" si="28"/>
        <v/>
      </c>
      <c r="I124" s="396" t="str">
        <f t="shared" ref="I124" si="33">IF(A124="","",AVERAGE(H124:H127))</f>
        <v/>
      </c>
    </row>
    <row r="125" spans="1:9" x14ac:dyDescent="0.2">
      <c r="A125" s="400"/>
      <c r="B125" s="69"/>
      <c r="C125" s="66"/>
      <c r="D125" s="66"/>
      <c r="E125" s="66"/>
      <c r="F125" s="198"/>
      <c r="G125" s="23" t="str">
        <f t="shared" si="20"/>
        <v/>
      </c>
      <c r="H125" s="118" t="str">
        <f t="shared" si="28"/>
        <v/>
      </c>
      <c r="I125" s="397"/>
    </row>
    <row r="126" spans="1:9" x14ac:dyDescent="0.2">
      <c r="A126" s="400"/>
      <c r="B126" s="69"/>
      <c r="C126" s="66"/>
      <c r="D126" s="66"/>
      <c r="E126" s="66"/>
      <c r="F126" s="198"/>
      <c r="G126" s="23" t="str">
        <f t="shared" si="20"/>
        <v/>
      </c>
      <c r="H126" s="118" t="str">
        <f t="shared" si="28"/>
        <v/>
      </c>
      <c r="I126" s="397"/>
    </row>
    <row r="127" spans="1:9" x14ac:dyDescent="0.2">
      <c r="A127" s="401"/>
      <c r="B127" s="69"/>
      <c r="C127" s="66"/>
      <c r="D127" s="66"/>
      <c r="E127" s="66"/>
      <c r="F127" s="198"/>
      <c r="G127" s="23" t="str">
        <f t="shared" si="20"/>
        <v/>
      </c>
      <c r="H127" s="118" t="str">
        <f t="shared" si="28"/>
        <v/>
      </c>
      <c r="I127" s="398"/>
    </row>
    <row r="128" spans="1:9" x14ac:dyDescent="0.2">
      <c r="A128" s="399"/>
      <c r="B128" s="69"/>
      <c r="C128" s="66"/>
      <c r="D128" s="66"/>
      <c r="E128" s="66"/>
      <c r="F128" s="198"/>
      <c r="G128" s="23" t="str">
        <f t="shared" si="20"/>
        <v/>
      </c>
      <c r="H128" s="118" t="str">
        <f t="shared" si="28"/>
        <v/>
      </c>
      <c r="I128" s="396" t="str">
        <f t="shared" ref="I128" si="34">IF(A128="","",AVERAGE(H128:H131))</f>
        <v/>
      </c>
    </row>
    <row r="129" spans="1:9" x14ac:dyDescent="0.2">
      <c r="A129" s="400"/>
      <c r="B129" s="69"/>
      <c r="C129" s="66"/>
      <c r="D129" s="66"/>
      <c r="E129" s="66"/>
      <c r="F129" s="198"/>
      <c r="G129" s="23" t="str">
        <f t="shared" si="20"/>
        <v/>
      </c>
      <c r="H129" s="118" t="str">
        <f t="shared" si="28"/>
        <v/>
      </c>
      <c r="I129" s="397"/>
    </row>
    <row r="130" spans="1:9" x14ac:dyDescent="0.2">
      <c r="A130" s="400"/>
      <c r="B130" s="69"/>
      <c r="C130" s="66"/>
      <c r="D130" s="66"/>
      <c r="E130" s="66"/>
      <c r="F130" s="198"/>
      <c r="G130" s="23" t="str">
        <f t="shared" si="20"/>
        <v/>
      </c>
      <c r="H130" s="118" t="str">
        <f t="shared" si="28"/>
        <v/>
      </c>
      <c r="I130" s="397"/>
    </row>
    <row r="131" spans="1:9" x14ac:dyDescent="0.2">
      <c r="A131" s="401"/>
      <c r="B131" s="69"/>
      <c r="C131" s="66"/>
      <c r="D131" s="66"/>
      <c r="E131" s="66"/>
      <c r="F131" s="198"/>
      <c r="G131" s="23" t="str">
        <f t="shared" si="20"/>
        <v/>
      </c>
      <c r="H131" s="118" t="str">
        <f t="shared" si="28"/>
        <v/>
      </c>
      <c r="I131" s="398"/>
    </row>
    <row r="132" spans="1:9" x14ac:dyDescent="0.2">
      <c r="A132" s="399"/>
      <c r="B132" s="69"/>
      <c r="C132" s="66"/>
      <c r="D132" s="66"/>
      <c r="E132" s="66"/>
      <c r="F132" s="198"/>
      <c r="G132" s="23" t="str">
        <f t="shared" si="20"/>
        <v/>
      </c>
      <c r="H132" s="118" t="str">
        <f t="shared" si="28"/>
        <v/>
      </c>
      <c r="I132" s="396" t="str">
        <f t="shared" ref="I132" si="35">IF(A132="","",AVERAGE(H132:H135))</f>
        <v/>
      </c>
    </row>
    <row r="133" spans="1:9" x14ac:dyDescent="0.2">
      <c r="A133" s="400"/>
      <c r="B133" s="69"/>
      <c r="C133" s="66"/>
      <c r="D133" s="66"/>
      <c r="E133" s="66"/>
      <c r="F133" s="198"/>
      <c r="G133" s="23" t="str">
        <f t="shared" si="20"/>
        <v/>
      </c>
      <c r="H133" s="118" t="str">
        <f t="shared" si="28"/>
        <v/>
      </c>
      <c r="I133" s="397"/>
    </row>
    <row r="134" spans="1:9" x14ac:dyDescent="0.2">
      <c r="A134" s="400"/>
      <c r="B134" s="69"/>
      <c r="C134" s="66"/>
      <c r="D134" s="66"/>
      <c r="E134" s="66"/>
      <c r="F134" s="198"/>
      <c r="G134" s="23" t="str">
        <f t="shared" si="20"/>
        <v/>
      </c>
      <c r="H134" s="118" t="str">
        <f t="shared" si="28"/>
        <v/>
      </c>
      <c r="I134" s="397"/>
    </row>
    <row r="135" spans="1:9" x14ac:dyDescent="0.2">
      <c r="A135" s="401"/>
      <c r="B135" s="69"/>
      <c r="C135" s="66"/>
      <c r="D135" s="66"/>
      <c r="E135" s="66"/>
      <c r="F135" s="198"/>
      <c r="G135" s="23" t="str">
        <f t="shared" si="20"/>
        <v/>
      </c>
      <c r="H135" s="118" t="str">
        <f t="shared" si="28"/>
        <v/>
      </c>
      <c r="I135" s="398"/>
    </row>
    <row r="136" spans="1:9" x14ac:dyDescent="0.2">
      <c r="A136" s="399"/>
      <c r="B136" s="69"/>
      <c r="C136" s="66"/>
      <c r="D136" s="66"/>
      <c r="E136" s="66"/>
      <c r="F136" s="198"/>
      <c r="G136" s="23" t="str">
        <f t="shared" si="20"/>
        <v/>
      </c>
      <c r="H136" s="118" t="str">
        <f t="shared" si="28"/>
        <v/>
      </c>
      <c r="I136" s="396" t="str">
        <f t="shared" ref="I136" si="36">IF(A136="","",AVERAGE(H136:H139))</f>
        <v/>
      </c>
    </row>
    <row r="137" spans="1:9" x14ac:dyDescent="0.2">
      <c r="A137" s="400"/>
      <c r="B137" s="69"/>
      <c r="C137" s="66"/>
      <c r="D137" s="66"/>
      <c r="E137" s="66"/>
      <c r="F137" s="198"/>
      <c r="G137" s="23" t="str">
        <f t="shared" si="20"/>
        <v/>
      </c>
      <c r="H137" s="118" t="str">
        <f t="shared" si="28"/>
        <v/>
      </c>
      <c r="I137" s="397"/>
    </row>
    <row r="138" spans="1:9" x14ac:dyDescent="0.2">
      <c r="A138" s="400"/>
      <c r="B138" s="69"/>
      <c r="C138" s="66"/>
      <c r="D138" s="66"/>
      <c r="E138" s="66"/>
      <c r="F138" s="198"/>
      <c r="G138" s="23" t="str">
        <f t="shared" si="20"/>
        <v/>
      </c>
      <c r="H138" s="118" t="str">
        <f t="shared" si="28"/>
        <v/>
      </c>
      <c r="I138" s="397"/>
    </row>
    <row r="139" spans="1:9" x14ac:dyDescent="0.2">
      <c r="A139" s="401"/>
      <c r="B139" s="69"/>
      <c r="C139" s="66"/>
      <c r="D139" s="66"/>
      <c r="E139" s="66"/>
      <c r="F139" s="198"/>
      <c r="G139" s="23" t="str">
        <f t="shared" si="20"/>
        <v/>
      </c>
      <c r="H139" s="118" t="str">
        <f t="shared" si="28"/>
        <v/>
      </c>
      <c r="I139" s="398"/>
    </row>
    <row r="140" spans="1:9" x14ac:dyDescent="0.2">
      <c r="A140" s="399"/>
      <c r="B140" s="69"/>
      <c r="C140" s="66"/>
      <c r="D140" s="66"/>
      <c r="E140" s="66"/>
      <c r="F140" s="198"/>
      <c r="G140" s="23" t="str">
        <f t="shared" si="20"/>
        <v/>
      </c>
      <c r="H140" s="118" t="str">
        <f t="shared" ref="H140:H171" si="37">IF(F140="","",G140*F140*C140*100)</f>
        <v/>
      </c>
      <c r="I140" s="396" t="str">
        <f t="shared" ref="I140" si="38">IF(A140="","",AVERAGE(H140:H143))</f>
        <v/>
      </c>
    </row>
    <row r="141" spans="1:9" x14ac:dyDescent="0.2">
      <c r="A141" s="400"/>
      <c r="B141" s="69"/>
      <c r="C141" s="66"/>
      <c r="D141" s="66"/>
      <c r="E141" s="66"/>
      <c r="F141" s="198"/>
      <c r="G141" s="23" t="str">
        <f t="shared" ref="G141:G204" si="39">IF(D141="","",AVERAGE(D141,E141))</f>
        <v/>
      </c>
      <c r="H141" s="118" t="str">
        <f t="shared" si="37"/>
        <v/>
      </c>
      <c r="I141" s="397"/>
    </row>
    <row r="142" spans="1:9" x14ac:dyDescent="0.2">
      <c r="A142" s="400"/>
      <c r="B142" s="69"/>
      <c r="C142" s="66"/>
      <c r="D142" s="66"/>
      <c r="E142" s="66"/>
      <c r="F142" s="198"/>
      <c r="G142" s="23" t="str">
        <f t="shared" si="39"/>
        <v/>
      </c>
      <c r="H142" s="118" t="str">
        <f t="shared" si="37"/>
        <v/>
      </c>
      <c r="I142" s="397"/>
    </row>
    <row r="143" spans="1:9" x14ac:dyDescent="0.2">
      <c r="A143" s="401"/>
      <c r="B143" s="69"/>
      <c r="C143" s="66"/>
      <c r="D143" s="66"/>
      <c r="E143" s="66"/>
      <c r="F143" s="198"/>
      <c r="G143" s="23" t="str">
        <f t="shared" si="39"/>
        <v/>
      </c>
      <c r="H143" s="118" t="str">
        <f t="shared" si="37"/>
        <v/>
      </c>
      <c r="I143" s="398"/>
    </row>
    <row r="144" spans="1:9" x14ac:dyDescent="0.2">
      <c r="A144" s="399"/>
      <c r="B144" s="69"/>
      <c r="C144" s="66"/>
      <c r="D144" s="66"/>
      <c r="E144" s="66"/>
      <c r="F144" s="198"/>
      <c r="G144" s="23" t="str">
        <f t="shared" si="39"/>
        <v/>
      </c>
      <c r="H144" s="118" t="str">
        <f t="shared" si="37"/>
        <v/>
      </c>
      <c r="I144" s="396" t="str">
        <f t="shared" ref="I144" si="40">IF(A144="","",AVERAGE(H144:H147))</f>
        <v/>
      </c>
    </row>
    <row r="145" spans="1:9" x14ac:dyDescent="0.2">
      <c r="A145" s="400"/>
      <c r="B145" s="69"/>
      <c r="C145" s="66"/>
      <c r="D145" s="66"/>
      <c r="E145" s="66"/>
      <c r="F145" s="198"/>
      <c r="G145" s="23" t="str">
        <f t="shared" si="39"/>
        <v/>
      </c>
      <c r="H145" s="118" t="str">
        <f t="shared" si="37"/>
        <v/>
      </c>
      <c r="I145" s="397"/>
    </row>
    <row r="146" spans="1:9" x14ac:dyDescent="0.2">
      <c r="A146" s="400"/>
      <c r="B146" s="69"/>
      <c r="C146" s="66"/>
      <c r="D146" s="66"/>
      <c r="E146" s="66"/>
      <c r="F146" s="198"/>
      <c r="G146" s="23" t="str">
        <f t="shared" si="39"/>
        <v/>
      </c>
      <c r="H146" s="118" t="str">
        <f t="shared" si="37"/>
        <v/>
      </c>
      <c r="I146" s="397"/>
    </row>
    <row r="147" spans="1:9" x14ac:dyDescent="0.2">
      <c r="A147" s="401"/>
      <c r="B147" s="69"/>
      <c r="C147" s="66"/>
      <c r="D147" s="66"/>
      <c r="E147" s="66"/>
      <c r="F147" s="198"/>
      <c r="G147" s="23" t="str">
        <f t="shared" si="39"/>
        <v/>
      </c>
      <c r="H147" s="118" t="str">
        <f t="shared" si="37"/>
        <v/>
      </c>
      <c r="I147" s="398"/>
    </row>
    <row r="148" spans="1:9" x14ac:dyDescent="0.2">
      <c r="A148" s="399"/>
      <c r="B148" s="69"/>
      <c r="C148" s="66"/>
      <c r="D148" s="66"/>
      <c r="E148" s="66"/>
      <c r="F148" s="198"/>
      <c r="G148" s="23" t="str">
        <f t="shared" si="39"/>
        <v/>
      </c>
      <c r="H148" s="118" t="str">
        <f t="shared" si="37"/>
        <v/>
      </c>
      <c r="I148" s="396" t="str">
        <f t="shared" ref="I148" si="41">IF(A148="","",AVERAGE(H148:H151))</f>
        <v/>
      </c>
    </row>
    <row r="149" spans="1:9" x14ac:dyDescent="0.2">
      <c r="A149" s="400"/>
      <c r="B149" s="69"/>
      <c r="C149" s="66"/>
      <c r="D149" s="66"/>
      <c r="E149" s="66"/>
      <c r="F149" s="198"/>
      <c r="G149" s="23" t="str">
        <f t="shared" si="39"/>
        <v/>
      </c>
      <c r="H149" s="118" t="str">
        <f t="shared" si="37"/>
        <v/>
      </c>
      <c r="I149" s="397"/>
    </row>
    <row r="150" spans="1:9" x14ac:dyDescent="0.2">
      <c r="A150" s="400"/>
      <c r="B150" s="69"/>
      <c r="C150" s="66"/>
      <c r="D150" s="66"/>
      <c r="E150" s="66"/>
      <c r="F150" s="198"/>
      <c r="G150" s="23" t="str">
        <f t="shared" si="39"/>
        <v/>
      </c>
      <c r="H150" s="118" t="str">
        <f t="shared" si="37"/>
        <v/>
      </c>
      <c r="I150" s="397"/>
    </row>
    <row r="151" spans="1:9" x14ac:dyDescent="0.2">
      <c r="A151" s="401"/>
      <c r="B151" s="69"/>
      <c r="C151" s="66"/>
      <c r="D151" s="66"/>
      <c r="E151" s="66"/>
      <c r="F151" s="198"/>
      <c r="G151" s="23" t="str">
        <f t="shared" si="39"/>
        <v/>
      </c>
      <c r="H151" s="118" t="str">
        <f t="shared" si="37"/>
        <v/>
      </c>
      <c r="I151" s="398"/>
    </row>
    <row r="152" spans="1:9" x14ac:dyDescent="0.2">
      <c r="A152" s="399"/>
      <c r="B152" s="69"/>
      <c r="C152" s="66"/>
      <c r="D152" s="66"/>
      <c r="E152" s="66"/>
      <c r="F152" s="198"/>
      <c r="G152" s="23" t="str">
        <f t="shared" si="39"/>
        <v/>
      </c>
      <c r="H152" s="118" t="str">
        <f t="shared" si="37"/>
        <v/>
      </c>
      <c r="I152" s="396" t="str">
        <f t="shared" ref="I152" si="42">IF(A152="","",AVERAGE(H152:H155))</f>
        <v/>
      </c>
    </row>
    <row r="153" spans="1:9" x14ac:dyDescent="0.2">
      <c r="A153" s="400"/>
      <c r="B153" s="69"/>
      <c r="C153" s="66"/>
      <c r="D153" s="66"/>
      <c r="E153" s="66"/>
      <c r="F153" s="198"/>
      <c r="G153" s="23" t="str">
        <f t="shared" si="39"/>
        <v/>
      </c>
      <c r="H153" s="118" t="str">
        <f t="shared" si="37"/>
        <v/>
      </c>
      <c r="I153" s="397"/>
    </row>
    <row r="154" spans="1:9" x14ac:dyDescent="0.2">
      <c r="A154" s="400"/>
      <c r="B154" s="69"/>
      <c r="C154" s="66"/>
      <c r="D154" s="66"/>
      <c r="E154" s="66"/>
      <c r="F154" s="198"/>
      <c r="G154" s="23" t="str">
        <f t="shared" si="39"/>
        <v/>
      </c>
      <c r="H154" s="118" t="str">
        <f t="shared" si="37"/>
        <v/>
      </c>
      <c r="I154" s="397"/>
    </row>
    <row r="155" spans="1:9" x14ac:dyDescent="0.2">
      <c r="A155" s="401"/>
      <c r="B155" s="69"/>
      <c r="C155" s="66"/>
      <c r="D155" s="66"/>
      <c r="E155" s="66"/>
      <c r="F155" s="198"/>
      <c r="G155" s="23" t="str">
        <f t="shared" si="39"/>
        <v/>
      </c>
      <c r="H155" s="118" t="str">
        <f t="shared" si="37"/>
        <v/>
      </c>
      <c r="I155" s="398"/>
    </row>
    <row r="156" spans="1:9" x14ac:dyDescent="0.2">
      <c r="A156" s="399"/>
      <c r="B156" s="69"/>
      <c r="C156" s="66"/>
      <c r="D156" s="66"/>
      <c r="E156" s="66"/>
      <c r="F156" s="198"/>
      <c r="G156" s="23" t="str">
        <f t="shared" si="39"/>
        <v/>
      </c>
      <c r="H156" s="118" t="str">
        <f t="shared" si="37"/>
        <v/>
      </c>
      <c r="I156" s="396" t="str">
        <f t="shared" ref="I156" si="43">IF(A156="","",AVERAGE(H156:H159))</f>
        <v/>
      </c>
    </row>
    <row r="157" spans="1:9" x14ac:dyDescent="0.2">
      <c r="A157" s="400"/>
      <c r="B157" s="69"/>
      <c r="C157" s="66"/>
      <c r="D157" s="66"/>
      <c r="E157" s="66"/>
      <c r="F157" s="198"/>
      <c r="G157" s="23" t="str">
        <f t="shared" si="39"/>
        <v/>
      </c>
      <c r="H157" s="118" t="str">
        <f t="shared" si="37"/>
        <v/>
      </c>
      <c r="I157" s="397"/>
    </row>
    <row r="158" spans="1:9" x14ac:dyDescent="0.2">
      <c r="A158" s="400"/>
      <c r="B158" s="69"/>
      <c r="C158" s="66"/>
      <c r="D158" s="66"/>
      <c r="E158" s="66"/>
      <c r="F158" s="198"/>
      <c r="G158" s="23" t="str">
        <f t="shared" si="39"/>
        <v/>
      </c>
      <c r="H158" s="118" t="str">
        <f t="shared" si="37"/>
        <v/>
      </c>
      <c r="I158" s="397"/>
    </row>
    <row r="159" spans="1:9" x14ac:dyDescent="0.2">
      <c r="A159" s="401"/>
      <c r="B159" s="69"/>
      <c r="C159" s="66"/>
      <c r="D159" s="66"/>
      <c r="E159" s="66"/>
      <c r="F159" s="198"/>
      <c r="G159" s="23" t="str">
        <f t="shared" si="39"/>
        <v/>
      </c>
      <c r="H159" s="118" t="str">
        <f t="shared" si="37"/>
        <v/>
      </c>
      <c r="I159" s="398"/>
    </row>
    <row r="160" spans="1:9" x14ac:dyDescent="0.2">
      <c r="A160" s="399"/>
      <c r="B160" s="69"/>
      <c r="C160" s="66"/>
      <c r="D160" s="66"/>
      <c r="E160" s="66"/>
      <c r="F160" s="198"/>
      <c r="G160" s="23" t="str">
        <f t="shared" si="39"/>
        <v/>
      </c>
      <c r="H160" s="118" t="str">
        <f t="shared" si="37"/>
        <v/>
      </c>
      <c r="I160" s="396" t="str">
        <f t="shared" ref="I160" si="44">IF(A160="","",AVERAGE(H160:H163))</f>
        <v/>
      </c>
    </row>
    <row r="161" spans="1:9" x14ac:dyDescent="0.2">
      <c r="A161" s="400"/>
      <c r="B161" s="69"/>
      <c r="C161" s="66"/>
      <c r="D161" s="66"/>
      <c r="E161" s="66"/>
      <c r="F161" s="198"/>
      <c r="G161" s="23" t="str">
        <f t="shared" si="39"/>
        <v/>
      </c>
      <c r="H161" s="118" t="str">
        <f t="shared" si="37"/>
        <v/>
      </c>
      <c r="I161" s="397"/>
    </row>
    <row r="162" spans="1:9" x14ac:dyDescent="0.2">
      <c r="A162" s="400"/>
      <c r="B162" s="69"/>
      <c r="C162" s="66"/>
      <c r="D162" s="66"/>
      <c r="E162" s="66"/>
      <c r="F162" s="198"/>
      <c r="G162" s="23" t="str">
        <f t="shared" si="39"/>
        <v/>
      </c>
      <c r="H162" s="118" t="str">
        <f t="shared" si="37"/>
        <v/>
      </c>
      <c r="I162" s="397"/>
    </row>
    <row r="163" spans="1:9" x14ac:dyDescent="0.2">
      <c r="A163" s="401"/>
      <c r="B163" s="69"/>
      <c r="C163" s="66"/>
      <c r="D163" s="66"/>
      <c r="E163" s="66"/>
      <c r="F163" s="198"/>
      <c r="G163" s="23" t="str">
        <f t="shared" si="39"/>
        <v/>
      </c>
      <c r="H163" s="118" t="str">
        <f t="shared" si="37"/>
        <v/>
      </c>
      <c r="I163" s="398"/>
    </row>
    <row r="164" spans="1:9" x14ac:dyDescent="0.2">
      <c r="A164" s="399"/>
      <c r="B164" s="69"/>
      <c r="C164" s="66"/>
      <c r="D164" s="66"/>
      <c r="E164" s="66"/>
      <c r="F164" s="198"/>
      <c r="G164" s="23" t="str">
        <f t="shared" si="39"/>
        <v/>
      </c>
      <c r="H164" s="118" t="str">
        <f t="shared" si="37"/>
        <v/>
      </c>
      <c r="I164" s="396" t="str">
        <f t="shared" ref="I164" si="45">IF(A164="","",AVERAGE(H164:H167))</f>
        <v/>
      </c>
    </row>
    <row r="165" spans="1:9" x14ac:dyDescent="0.2">
      <c r="A165" s="400"/>
      <c r="B165" s="69"/>
      <c r="C165" s="66"/>
      <c r="D165" s="66"/>
      <c r="E165" s="66"/>
      <c r="F165" s="198"/>
      <c r="G165" s="23" t="str">
        <f t="shared" si="39"/>
        <v/>
      </c>
      <c r="H165" s="118" t="str">
        <f t="shared" si="37"/>
        <v/>
      </c>
      <c r="I165" s="397"/>
    </row>
    <row r="166" spans="1:9" x14ac:dyDescent="0.2">
      <c r="A166" s="400"/>
      <c r="B166" s="69"/>
      <c r="C166" s="66"/>
      <c r="D166" s="66"/>
      <c r="E166" s="66"/>
      <c r="F166" s="198"/>
      <c r="G166" s="23" t="str">
        <f t="shared" si="39"/>
        <v/>
      </c>
      <c r="H166" s="118" t="str">
        <f t="shared" si="37"/>
        <v/>
      </c>
      <c r="I166" s="397"/>
    </row>
    <row r="167" spans="1:9" x14ac:dyDescent="0.2">
      <c r="A167" s="401"/>
      <c r="B167" s="69"/>
      <c r="C167" s="66"/>
      <c r="D167" s="66"/>
      <c r="E167" s="66"/>
      <c r="F167" s="198"/>
      <c r="G167" s="23" t="str">
        <f t="shared" si="39"/>
        <v/>
      </c>
      <c r="H167" s="118" t="str">
        <f t="shared" si="37"/>
        <v/>
      </c>
      <c r="I167" s="398"/>
    </row>
    <row r="168" spans="1:9" x14ac:dyDescent="0.2">
      <c r="A168" s="399"/>
      <c r="B168" s="69"/>
      <c r="C168" s="66"/>
      <c r="D168" s="66"/>
      <c r="E168" s="66"/>
      <c r="F168" s="198"/>
      <c r="G168" s="23" t="str">
        <f t="shared" si="39"/>
        <v/>
      </c>
      <c r="H168" s="118" t="str">
        <f t="shared" si="37"/>
        <v/>
      </c>
      <c r="I168" s="396" t="str">
        <f t="shared" ref="I168" si="46">IF(A168="","",AVERAGE(H168:H171))</f>
        <v/>
      </c>
    </row>
    <row r="169" spans="1:9" x14ac:dyDescent="0.2">
      <c r="A169" s="400"/>
      <c r="B169" s="69"/>
      <c r="C169" s="66"/>
      <c r="D169" s="66"/>
      <c r="E169" s="66"/>
      <c r="F169" s="198"/>
      <c r="G169" s="23" t="str">
        <f t="shared" si="39"/>
        <v/>
      </c>
      <c r="H169" s="118" t="str">
        <f t="shared" si="37"/>
        <v/>
      </c>
      <c r="I169" s="397"/>
    </row>
    <row r="170" spans="1:9" x14ac:dyDescent="0.2">
      <c r="A170" s="400"/>
      <c r="B170" s="69"/>
      <c r="C170" s="66"/>
      <c r="D170" s="66"/>
      <c r="E170" s="66"/>
      <c r="F170" s="198"/>
      <c r="G170" s="23" t="str">
        <f t="shared" si="39"/>
        <v/>
      </c>
      <c r="H170" s="118" t="str">
        <f t="shared" si="37"/>
        <v/>
      </c>
      <c r="I170" s="397"/>
    </row>
    <row r="171" spans="1:9" x14ac:dyDescent="0.2">
      <c r="A171" s="401"/>
      <c r="B171" s="69"/>
      <c r="C171" s="66"/>
      <c r="D171" s="66"/>
      <c r="E171" s="66"/>
      <c r="F171" s="198"/>
      <c r="G171" s="23" t="str">
        <f t="shared" si="39"/>
        <v/>
      </c>
      <c r="H171" s="118" t="str">
        <f t="shared" si="37"/>
        <v/>
      </c>
      <c r="I171" s="398"/>
    </row>
    <row r="172" spans="1:9" x14ac:dyDescent="0.2">
      <c r="A172" s="399"/>
      <c r="B172" s="69"/>
      <c r="C172" s="66"/>
      <c r="D172" s="66"/>
      <c r="E172" s="66"/>
      <c r="F172" s="198"/>
      <c r="G172" s="23" t="str">
        <f t="shared" si="39"/>
        <v/>
      </c>
      <c r="H172" s="118" t="str">
        <f t="shared" ref="H172:H203" si="47">IF(F172="","",G172*F172*C172*100)</f>
        <v/>
      </c>
      <c r="I172" s="396" t="str">
        <f t="shared" ref="I172" si="48">IF(A172="","",AVERAGE(H172:H175))</f>
        <v/>
      </c>
    </row>
    <row r="173" spans="1:9" x14ac:dyDescent="0.2">
      <c r="A173" s="400"/>
      <c r="B173" s="69"/>
      <c r="C173" s="66"/>
      <c r="D173" s="66"/>
      <c r="E173" s="66"/>
      <c r="F173" s="198"/>
      <c r="G173" s="23" t="str">
        <f t="shared" si="39"/>
        <v/>
      </c>
      <c r="H173" s="118" t="str">
        <f t="shared" si="47"/>
        <v/>
      </c>
      <c r="I173" s="397"/>
    </row>
    <row r="174" spans="1:9" x14ac:dyDescent="0.2">
      <c r="A174" s="400"/>
      <c r="B174" s="69"/>
      <c r="C174" s="66"/>
      <c r="D174" s="66"/>
      <c r="E174" s="66"/>
      <c r="F174" s="198"/>
      <c r="G174" s="23" t="str">
        <f t="shared" si="39"/>
        <v/>
      </c>
      <c r="H174" s="118" t="str">
        <f t="shared" si="47"/>
        <v/>
      </c>
      <c r="I174" s="397"/>
    </row>
    <row r="175" spans="1:9" x14ac:dyDescent="0.2">
      <c r="A175" s="401"/>
      <c r="B175" s="69"/>
      <c r="C175" s="66"/>
      <c r="D175" s="66"/>
      <c r="E175" s="66"/>
      <c r="F175" s="198"/>
      <c r="G175" s="23" t="str">
        <f t="shared" si="39"/>
        <v/>
      </c>
      <c r="H175" s="118" t="str">
        <f t="shared" si="47"/>
        <v/>
      </c>
      <c r="I175" s="398"/>
    </row>
    <row r="176" spans="1:9" x14ac:dyDescent="0.2">
      <c r="A176" s="399"/>
      <c r="B176" s="69"/>
      <c r="C176" s="66"/>
      <c r="D176" s="66"/>
      <c r="E176" s="66"/>
      <c r="F176" s="198"/>
      <c r="G176" s="23" t="str">
        <f t="shared" si="39"/>
        <v/>
      </c>
      <c r="H176" s="118" t="str">
        <f t="shared" si="47"/>
        <v/>
      </c>
      <c r="I176" s="396" t="str">
        <f t="shared" ref="I176" si="49">IF(A176="","",AVERAGE(H176:H179))</f>
        <v/>
      </c>
    </row>
    <row r="177" spans="1:9" x14ac:dyDescent="0.2">
      <c r="A177" s="400"/>
      <c r="B177" s="69"/>
      <c r="C177" s="66"/>
      <c r="D177" s="66"/>
      <c r="E177" s="66"/>
      <c r="F177" s="198"/>
      <c r="G177" s="23" t="str">
        <f t="shared" si="39"/>
        <v/>
      </c>
      <c r="H177" s="118" t="str">
        <f t="shared" si="47"/>
        <v/>
      </c>
      <c r="I177" s="397"/>
    </row>
    <row r="178" spans="1:9" x14ac:dyDescent="0.2">
      <c r="A178" s="400"/>
      <c r="B178" s="69"/>
      <c r="C178" s="66"/>
      <c r="D178" s="66"/>
      <c r="E178" s="66"/>
      <c r="F178" s="198"/>
      <c r="G178" s="23" t="str">
        <f t="shared" si="39"/>
        <v/>
      </c>
      <c r="H178" s="118" t="str">
        <f t="shared" si="47"/>
        <v/>
      </c>
      <c r="I178" s="397"/>
    </row>
    <row r="179" spans="1:9" x14ac:dyDescent="0.2">
      <c r="A179" s="401"/>
      <c r="B179" s="69"/>
      <c r="C179" s="66"/>
      <c r="D179" s="66"/>
      <c r="E179" s="66"/>
      <c r="F179" s="198"/>
      <c r="G179" s="23" t="str">
        <f t="shared" si="39"/>
        <v/>
      </c>
      <c r="H179" s="118" t="str">
        <f t="shared" si="47"/>
        <v/>
      </c>
      <c r="I179" s="398"/>
    </row>
    <row r="180" spans="1:9" x14ac:dyDescent="0.2">
      <c r="A180" s="399"/>
      <c r="B180" s="69"/>
      <c r="C180" s="66"/>
      <c r="D180" s="66"/>
      <c r="E180" s="66"/>
      <c r="F180" s="198"/>
      <c r="G180" s="23" t="str">
        <f t="shared" si="39"/>
        <v/>
      </c>
      <c r="H180" s="118" t="str">
        <f t="shared" si="47"/>
        <v/>
      </c>
      <c r="I180" s="396" t="str">
        <f t="shared" ref="I180" si="50">IF(A180="","",AVERAGE(H180:H183))</f>
        <v/>
      </c>
    </row>
    <row r="181" spans="1:9" x14ac:dyDescent="0.2">
      <c r="A181" s="400"/>
      <c r="B181" s="69"/>
      <c r="C181" s="66"/>
      <c r="D181" s="66"/>
      <c r="E181" s="66"/>
      <c r="F181" s="198"/>
      <c r="G181" s="23" t="str">
        <f t="shared" si="39"/>
        <v/>
      </c>
      <c r="H181" s="118" t="str">
        <f t="shared" si="47"/>
        <v/>
      </c>
      <c r="I181" s="397"/>
    </row>
    <row r="182" spans="1:9" x14ac:dyDescent="0.2">
      <c r="A182" s="400"/>
      <c r="B182" s="69"/>
      <c r="C182" s="66"/>
      <c r="D182" s="66"/>
      <c r="E182" s="66"/>
      <c r="F182" s="198"/>
      <c r="G182" s="23" t="str">
        <f t="shared" si="39"/>
        <v/>
      </c>
      <c r="H182" s="118" t="str">
        <f t="shared" si="47"/>
        <v/>
      </c>
      <c r="I182" s="397"/>
    </row>
    <row r="183" spans="1:9" x14ac:dyDescent="0.2">
      <c r="A183" s="401"/>
      <c r="B183" s="69"/>
      <c r="C183" s="66"/>
      <c r="D183" s="66"/>
      <c r="E183" s="66"/>
      <c r="F183" s="198"/>
      <c r="G183" s="23" t="str">
        <f t="shared" si="39"/>
        <v/>
      </c>
      <c r="H183" s="118" t="str">
        <f t="shared" si="47"/>
        <v/>
      </c>
      <c r="I183" s="398"/>
    </row>
    <row r="184" spans="1:9" x14ac:dyDescent="0.2">
      <c r="A184" s="399"/>
      <c r="B184" s="69"/>
      <c r="C184" s="66"/>
      <c r="D184" s="66"/>
      <c r="E184" s="66"/>
      <c r="F184" s="198"/>
      <c r="G184" s="23" t="str">
        <f t="shared" si="39"/>
        <v/>
      </c>
      <c r="H184" s="118" t="str">
        <f t="shared" si="47"/>
        <v/>
      </c>
      <c r="I184" s="396" t="str">
        <f t="shared" ref="I184" si="51">IF(A184="","",AVERAGE(H184:H187))</f>
        <v/>
      </c>
    </row>
    <row r="185" spans="1:9" x14ac:dyDescent="0.2">
      <c r="A185" s="400"/>
      <c r="B185" s="69"/>
      <c r="C185" s="66"/>
      <c r="D185" s="66"/>
      <c r="E185" s="66"/>
      <c r="F185" s="198"/>
      <c r="G185" s="23" t="str">
        <f t="shared" si="39"/>
        <v/>
      </c>
      <c r="H185" s="118" t="str">
        <f t="shared" si="47"/>
        <v/>
      </c>
      <c r="I185" s="397"/>
    </row>
    <row r="186" spans="1:9" x14ac:dyDescent="0.2">
      <c r="A186" s="400"/>
      <c r="B186" s="69"/>
      <c r="C186" s="66"/>
      <c r="D186" s="66"/>
      <c r="E186" s="66"/>
      <c r="F186" s="198"/>
      <c r="G186" s="23" t="str">
        <f t="shared" si="39"/>
        <v/>
      </c>
      <c r="H186" s="118" t="str">
        <f t="shared" si="47"/>
        <v/>
      </c>
      <c r="I186" s="397"/>
    </row>
    <row r="187" spans="1:9" x14ac:dyDescent="0.2">
      <c r="A187" s="401"/>
      <c r="B187" s="69"/>
      <c r="C187" s="66"/>
      <c r="D187" s="66"/>
      <c r="E187" s="66"/>
      <c r="F187" s="198"/>
      <c r="G187" s="23" t="str">
        <f t="shared" si="39"/>
        <v/>
      </c>
      <c r="H187" s="118" t="str">
        <f t="shared" si="47"/>
        <v/>
      </c>
      <c r="I187" s="398"/>
    </row>
    <row r="188" spans="1:9" x14ac:dyDescent="0.2">
      <c r="A188" s="399"/>
      <c r="B188" s="69"/>
      <c r="C188" s="66"/>
      <c r="D188" s="66"/>
      <c r="E188" s="66"/>
      <c r="F188" s="198"/>
      <c r="G188" s="23" t="str">
        <f t="shared" si="39"/>
        <v/>
      </c>
      <c r="H188" s="118" t="str">
        <f t="shared" si="47"/>
        <v/>
      </c>
      <c r="I188" s="396" t="str">
        <f t="shared" ref="I188" si="52">IF(A188="","",AVERAGE(H188:H191))</f>
        <v/>
      </c>
    </row>
    <row r="189" spans="1:9" x14ac:dyDescent="0.2">
      <c r="A189" s="400"/>
      <c r="B189" s="69"/>
      <c r="C189" s="66"/>
      <c r="D189" s="66"/>
      <c r="E189" s="66"/>
      <c r="F189" s="198"/>
      <c r="G189" s="23" t="str">
        <f t="shared" si="39"/>
        <v/>
      </c>
      <c r="H189" s="118" t="str">
        <f t="shared" si="47"/>
        <v/>
      </c>
      <c r="I189" s="397"/>
    </row>
    <row r="190" spans="1:9" x14ac:dyDescent="0.2">
      <c r="A190" s="400"/>
      <c r="B190" s="69"/>
      <c r="C190" s="66"/>
      <c r="D190" s="66"/>
      <c r="E190" s="66"/>
      <c r="F190" s="198"/>
      <c r="G190" s="23" t="str">
        <f t="shared" si="39"/>
        <v/>
      </c>
      <c r="H190" s="118" t="str">
        <f t="shared" si="47"/>
        <v/>
      </c>
      <c r="I190" s="397"/>
    </row>
    <row r="191" spans="1:9" x14ac:dyDescent="0.2">
      <c r="A191" s="401"/>
      <c r="B191" s="69"/>
      <c r="C191" s="66"/>
      <c r="D191" s="66"/>
      <c r="E191" s="66"/>
      <c r="F191" s="198"/>
      <c r="G191" s="23" t="str">
        <f t="shared" si="39"/>
        <v/>
      </c>
      <c r="H191" s="118" t="str">
        <f t="shared" si="47"/>
        <v/>
      </c>
      <c r="I191" s="398"/>
    </row>
    <row r="192" spans="1:9" x14ac:dyDescent="0.2">
      <c r="A192" s="399"/>
      <c r="B192" s="69"/>
      <c r="C192" s="66"/>
      <c r="D192" s="66"/>
      <c r="E192" s="66"/>
      <c r="F192" s="198"/>
      <c r="G192" s="23" t="str">
        <f t="shared" si="39"/>
        <v/>
      </c>
      <c r="H192" s="118" t="str">
        <f t="shared" si="47"/>
        <v/>
      </c>
      <c r="I192" s="396" t="str">
        <f t="shared" ref="I192" si="53">IF(A192="","",AVERAGE(H192:H195))</f>
        <v/>
      </c>
    </row>
    <row r="193" spans="1:9" x14ac:dyDescent="0.2">
      <c r="A193" s="400"/>
      <c r="B193" s="69"/>
      <c r="C193" s="66"/>
      <c r="D193" s="66"/>
      <c r="E193" s="66"/>
      <c r="F193" s="198"/>
      <c r="G193" s="23" t="str">
        <f t="shared" si="39"/>
        <v/>
      </c>
      <c r="H193" s="118" t="str">
        <f t="shared" si="47"/>
        <v/>
      </c>
      <c r="I193" s="397"/>
    </row>
    <row r="194" spans="1:9" x14ac:dyDescent="0.2">
      <c r="A194" s="400"/>
      <c r="B194" s="69"/>
      <c r="C194" s="66"/>
      <c r="D194" s="66"/>
      <c r="E194" s="66"/>
      <c r="F194" s="198"/>
      <c r="G194" s="23" t="str">
        <f t="shared" si="39"/>
        <v/>
      </c>
      <c r="H194" s="118" t="str">
        <f t="shared" si="47"/>
        <v/>
      </c>
      <c r="I194" s="397"/>
    </row>
    <row r="195" spans="1:9" x14ac:dyDescent="0.2">
      <c r="A195" s="401"/>
      <c r="B195" s="69"/>
      <c r="C195" s="66"/>
      <c r="D195" s="66"/>
      <c r="E195" s="66"/>
      <c r="F195" s="198"/>
      <c r="G195" s="23" t="str">
        <f t="shared" si="39"/>
        <v/>
      </c>
      <c r="H195" s="118" t="str">
        <f t="shared" si="47"/>
        <v/>
      </c>
      <c r="I195" s="398"/>
    </row>
    <row r="196" spans="1:9" x14ac:dyDescent="0.2">
      <c r="A196" s="399"/>
      <c r="B196" s="69"/>
      <c r="C196" s="66"/>
      <c r="D196" s="66"/>
      <c r="E196" s="66"/>
      <c r="F196" s="198"/>
      <c r="G196" s="23" t="str">
        <f t="shared" si="39"/>
        <v/>
      </c>
      <c r="H196" s="118" t="str">
        <f t="shared" si="47"/>
        <v/>
      </c>
      <c r="I196" s="396" t="str">
        <f t="shared" ref="I196" si="54">IF(A196="","",AVERAGE(H196:H199))</f>
        <v/>
      </c>
    </row>
    <row r="197" spans="1:9" x14ac:dyDescent="0.2">
      <c r="A197" s="400"/>
      <c r="B197" s="69"/>
      <c r="C197" s="66"/>
      <c r="D197" s="66"/>
      <c r="E197" s="66"/>
      <c r="F197" s="198"/>
      <c r="G197" s="23" t="str">
        <f t="shared" si="39"/>
        <v/>
      </c>
      <c r="H197" s="118" t="str">
        <f t="shared" si="47"/>
        <v/>
      </c>
      <c r="I197" s="397"/>
    </row>
    <row r="198" spans="1:9" x14ac:dyDescent="0.2">
      <c r="A198" s="400"/>
      <c r="B198" s="69"/>
      <c r="C198" s="66"/>
      <c r="D198" s="66"/>
      <c r="E198" s="66"/>
      <c r="F198" s="198"/>
      <c r="G198" s="23" t="str">
        <f t="shared" si="39"/>
        <v/>
      </c>
      <c r="H198" s="118" t="str">
        <f t="shared" si="47"/>
        <v/>
      </c>
      <c r="I198" s="397"/>
    </row>
    <row r="199" spans="1:9" x14ac:dyDescent="0.2">
      <c r="A199" s="401"/>
      <c r="B199" s="69"/>
      <c r="C199" s="66"/>
      <c r="D199" s="66"/>
      <c r="E199" s="66"/>
      <c r="F199" s="198"/>
      <c r="G199" s="23" t="str">
        <f t="shared" si="39"/>
        <v/>
      </c>
      <c r="H199" s="118" t="str">
        <f t="shared" si="47"/>
        <v/>
      </c>
      <c r="I199" s="398"/>
    </row>
    <row r="200" spans="1:9" x14ac:dyDescent="0.2">
      <c r="A200" s="399"/>
      <c r="B200" s="69"/>
      <c r="C200" s="66"/>
      <c r="D200" s="66"/>
      <c r="E200" s="66"/>
      <c r="F200" s="198"/>
      <c r="G200" s="23" t="str">
        <f t="shared" si="39"/>
        <v/>
      </c>
      <c r="H200" s="118" t="str">
        <f t="shared" si="47"/>
        <v/>
      </c>
      <c r="I200" s="396" t="str">
        <f t="shared" ref="I200" si="55">IF(A200="","",AVERAGE(H200:H203))</f>
        <v/>
      </c>
    </row>
    <row r="201" spans="1:9" x14ac:dyDescent="0.2">
      <c r="A201" s="400"/>
      <c r="B201" s="69"/>
      <c r="C201" s="66"/>
      <c r="D201" s="66"/>
      <c r="E201" s="66"/>
      <c r="F201" s="198"/>
      <c r="G201" s="23" t="str">
        <f t="shared" si="39"/>
        <v/>
      </c>
      <c r="H201" s="118" t="str">
        <f t="shared" si="47"/>
        <v/>
      </c>
      <c r="I201" s="397"/>
    </row>
    <row r="202" spans="1:9" x14ac:dyDescent="0.2">
      <c r="A202" s="400"/>
      <c r="B202" s="69"/>
      <c r="C202" s="66"/>
      <c r="D202" s="66"/>
      <c r="E202" s="66"/>
      <c r="F202" s="198"/>
      <c r="G202" s="23" t="str">
        <f t="shared" si="39"/>
        <v/>
      </c>
      <c r="H202" s="118" t="str">
        <f t="shared" si="47"/>
        <v/>
      </c>
      <c r="I202" s="397"/>
    </row>
    <row r="203" spans="1:9" x14ac:dyDescent="0.2">
      <c r="A203" s="401"/>
      <c r="B203" s="69"/>
      <c r="C203" s="66"/>
      <c r="D203" s="66"/>
      <c r="E203" s="66"/>
      <c r="F203" s="198"/>
      <c r="G203" s="23" t="str">
        <f t="shared" si="39"/>
        <v/>
      </c>
      <c r="H203" s="118" t="str">
        <f t="shared" si="47"/>
        <v/>
      </c>
      <c r="I203" s="398"/>
    </row>
    <row r="204" spans="1:9" x14ac:dyDescent="0.2">
      <c r="A204" s="399"/>
      <c r="B204" s="69"/>
      <c r="C204" s="66"/>
      <c r="D204" s="66"/>
      <c r="E204" s="66"/>
      <c r="F204" s="198"/>
      <c r="G204" s="23" t="str">
        <f t="shared" si="39"/>
        <v/>
      </c>
      <c r="H204" s="118" t="str">
        <f>IF(F204="","",G204*F204*C204*100)</f>
        <v/>
      </c>
      <c r="I204" s="396" t="str">
        <f t="shared" ref="I204" si="56">IF(A204="","",AVERAGE(H204:H207))</f>
        <v/>
      </c>
    </row>
    <row r="205" spans="1:9" x14ac:dyDescent="0.2">
      <c r="A205" s="400"/>
      <c r="B205" s="69"/>
      <c r="C205" s="66"/>
      <c r="D205" s="66"/>
      <c r="E205" s="66"/>
      <c r="F205" s="198"/>
      <c r="G205" s="23" t="str">
        <f>IF(D205="","",AVERAGE(D205,E205))</f>
        <v/>
      </c>
      <c r="H205" s="118" t="str">
        <f>IF(F205="","",G205*F205*C205*100)</f>
        <v/>
      </c>
      <c r="I205" s="397"/>
    </row>
    <row r="206" spans="1:9" x14ac:dyDescent="0.2">
      <c r="A206" s="400"/>
      <c r="B206" s="69"/>
      <c r="C206" s="66"/>
      <c r="D206" s="66"/>
      <c r="E206" s="66"/>
      <c r="F206" s="198"/>
      <c r="G206" s="23" t="str">
        <f>IF(D206="","",AVERAGE(D206,E206))</f>
        <v/>
      </c>
      <c r="H206" s="118" t="str">
        <f>IF(F206="","",G206*F206*C206*100)</f>
        <v/>
      </c>
      <c r="I206" s="397"/>
    </row>
    <row r="207" spans="1:9" x14ac:dyDescent="0.2">
      <c r="A207" s="401"/>
      <c r="B207" s="69"/>
      <c r="C207" s="66"/>
      <c r="D207" s="66"/>
      <c r="E207" s="66"/>
      <c r="F207" s="198"/>
      <c r="G207" s="23" t="str">
        <f>IF(D207="","",AVERAGE(D207,E207))</f>
        <v/>
      </c>
      <c r="H207" s="118" t="str">
        <f>IF(F207="","",G207*F207*C207*100)</f>
        <v/>
      </c>
      <c r="I207" s="398"/>
    </row>
  </sheetData>
  <sheetProtection password="DDAD" sheet="1" objects="1" scenarios="1" insertRows="0" sort="0"/>
  <protectedRanges>
    <protectedRange sqref="A1:A9 B3 C11:H11 A11 B10:B11" name="Range1"/>
  </protectedRanges>
  <mergeCells count="98">
    <mergeCell ref="A188:A191"/>
    <mergeCell ref="A192:A195"/>
    <mergeCell ref="A196:A199"/>
    <mergeCell ref="A200:A203"/>
    <mergeCell ref="A204:A207"/>
    <mergeCell ref="A184:A187"/>
    <mergeCell ref="A140:A143"/>
    <mergeCell ref="A144:A147"/>
    <mergeCell ref="A148:A151"/>
    <mergeCell ref="A152:A155"/>
    <mergeCell ref="A156:A159"/>
    <mergeCell ref="A160:A163"/>
    <mergeCell ref="A164:A167"/>
    <mergeCell ref="A168:A171"/>
    <mergeCell ref="A172:A175"/>
    <mergeCell ref="A176:A179"/>
    <mergeCell ref="A180:A183"/>
    <mergeCell ref="A136:A139"/>
    <mergeCell ref="A92:A95"/>
    <mergeCell ref="A96:A99"/>
    <mergeCell ref="A100:A103"/>
    <mergeCell ref="A104:A107"/>
    <mergeCell ref="A108:A111"/>
    <mergeCell ref="A112:A115"/>
    <mergeCell ref="A116:A119"/>
    <mergeCell ref="A120:A123"/>
    <mergeCell ref="A124:A127"/>
    <mergeCell ref="A128:A131"/>
    <mergeCell ref="A132:A135"/>
    <mergeCell ref="A88:A91"/>
    <mergeCell ref="A44:A47"/>
    <mergeCell ref="A48:A51"/>
    <mergeCell ref="A52:A55"/>
    <mergeCell ref="A56:A59"/>
    <mergeCell ref="A60:A63"/>
    <mergeCell ref="A64:A67"/>
    <mergeCell ref="A68:A71"/>
    <mergeCell ref="A72:A75"/>
    <mergeCell ref="A76:A79"/>
    <mergeCell ref="A80:A83"/>
    <mergeCell ref="A84:A87"/>
    <mergeCell ref="I204:I207"/>
    <mergeCell ref="A12:A15"/>
    <mergeCell ref="A16:A19"/>
    <mergeCell ref="A20:A23"/>
    <mergeCell ref="A24:A27"/>
    <mergeCell ref="A28:A31"/>
    <mergeCell ref="A32:A35"/>
    <mergeCell ref="A36:A39"/>
    <mergeCell ref="A40:A43"/>
    <mergeCell ref="I180:I183"/>
    <mergeCell ref="I184:I187"/>
    <mergeCell ref="I188:I191"/>
    <mergeCell ref="I192:I195"/>
    <mergeCell ref="I196:I199"/>
    <mergeCell ref="I200:I203"/>
    <mergeCell ref="I156:I159"/>
    <mergeCell ref="I160:I163"/>
    <mergeCell ref="I164:I167"/>
    <mergeCell ref="I168:I171"/>
    <mergeCell ref="I172:I175"/>
    <mergeCell ref="I176:I179"/>
    <mergeCell ref="I152:I155"/>
    <mergeCell ref="I108:I111"/>
    <mergeCell ref="I112:I115"/>
    <mergeCell ref="I116:I119"/>
    <mergeCell ref="I120:I123"/>
    <mergeCell ref="I124:I127"/>
    <mergeCell ref="I128:I131"/>
    <mergeCell ref="I132:I135"/>
    <mergeCell ref="I136:I139"/>
    <mergeCell ref="I140:I143"/>
    <mergeCell ref="I144:I147"/>
    <mergeCell ref="I148:I151"/>
    <mergeCell ref="I104:I107"/>
    <mergeCell ref="I60:I63"/>
    <mergeCell ref="I64:I67"/>
    <mergeCell ref="I68:I71"/>
    <mergeCell ref="I72:I75"/>
    <mergeCell ref="I76:I79"/>
    <mergeCell ref="I80:I83"/>
    <mergeCell ref="I84:I87"/>
    <mergeCell ref="I88:I91"/>
    <mergeCell ref="I92:I95"/>
    <mergeCell ref="I96:I99"/>
    <mergeCell ref="I100:I103"/>
    <mergeCell ref="I56:I59"/>
    <mergeCell ref="I12:I15"/>
    <mergeCell ref="I16:I19"/>
    <mergeCell ref="I20:I23"/>
    <mergeCell ref="I24:I27"/>
    <mergeCell ref="I28:I31"/>
    <mergeCell ref="I32:I35"/>
    <mergeCell ref="I36:I39"/>
    <mergeCell ref="I40:I43"/>
    <mergeCell ref="I44:I47"/>
    <mergeCell ref="I48:I51"/>
    <mergeCell ref="I52:I55"/>
  </mergeCells>
  <phoneticPr fontId="3" type="noConversion"/>
  <hyperlinks>
    <hyperlink ref="G5" r:id="rId1"/>
  </hyperlinks>
  <printOptions horizontalCentered="1"/>
  <pageMargins left="0.25" right="0.25" top="1" bottom="1" header="0.5" footer="0.5"/>
  <pageSetup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9"/>
  <sheetViews>
    <sheetView showGridLines="0" zoomScale="68" zoomScaleNormal="68" workbookViewId="0">
      <selection activeCell="I5" sqref="I5"/>
    </sheetView>
  </sheetViews>
  <sheetFormatPr defaultRowHeight="12.75" x14ac:dyDescent="0.2"/>
  <cols>
    <col min="1" max="1" width="22.5703125" style="50" customWidth="1"/>
    <col min="2" max="2" width="13.140625" style="49" customWidth="1"/>
    <col min="3" max="3" width="12.140625" style="49" customWidth="1"/>
    <col min="4" max="5" width="12.28515625" style="49" customWidth="1"/>
    <col min="6" max="8" width="12" style="49" customWidth="1"/>
    <col min="9" max="10" width="13.85546875" style="49" customWidth="1"/>
    <col min="11" max="11" width="12" style="49" customWidth="1"/>
    <col min="12" max="12" width="16.5703125" style="49" customWidth="1"/>
    <col min="13" max="14" width="15.42578125" style="49" customWidth="1"/>
    <col min="15" max="15" width="15.28515625" style="49" customWidth="1"/>
    <col min="16" max="16" width="15" style="50" customWidth="1"/>
    <col min="17" max="17" width="15.5703125" style="50" customWidth="1"/>
    <col min="18" max="18" width="15.7109375" style="50" customWidth="1"/>
    <col min="19" max="19" width="13.28515625" style="50" customWidth="1"/>
    <col min="20" max="16384" width="9.140625" style="50"/>
  </cols>
  <sheetData>
    <row r="1" spans="1:19" ht="20.25" x14ac:dyDescent="0.3">
      <c r="A1" s="48" t="s">
        <v>223</v>
      </c>
    </row>
    <row r="2" spans="1:19" x14ac:dyDescent="0.2">
      <c r="A2" s="51"/>
    </row>
    <row r="3" spans="1:19" s="54" customFormat="1" ht="64.5" customHeight="1" x14ac:dyDescent="0.2">
      <c r="A3" s="52"/>
      <c r="B3" s="52" t="s">
        <v>102</v>
      </c>
      <c r="C3" s="52" t="s">
        <v>103</v>
      </c>
      <c r="D3" s="52" t="s">
        <v>52</v>
      </c>
      <c r="E3" s="53" t="s">
        <v>134</v>
      </c>
      <c r="F3" s="52" t="s">
        <v>224</v>
      </c>
      <c r="G3" s="52" t="s">
        <v>225</v>
      </c>
      <c r="H3" s="52" t="s">
        <v>230</v>
      </c>
      <c r="I3" s="52" t="s">
        <v>226</v>
      </c>
      <c r="J3" s="52" t="s">
        <v>227</v>
      </c>
      <c r="K3" s="52" t="s">
        <v>155</v>
      </c>
      <c r="L3" s="52" t="s">
        <v>26</v>
      </c>
      <c r="M3" s="52" t="s">
        <v>27</v>
      </c>
      <c r="N3" s="52" t="s">
        <v>228</v>
      </c>
      <c r="O3" s="52" t="s">
        <v>229</v>
      </c>
      <c r="P3" s="52" t="s">
        <v>109</v>
      </c>
      <c r="Q3" s="53" t="s">
        <v>56</v>
      </c>
      <c r="R3" s="279" t="s">
        <v>114</v>
      </c>
      <c r="S3" s="280"/>
    </row>
    <row r="4" spans="1:19" s="56" customFormat="1" ht="18.75" customHeight="1" x14ac:dyDescent="0.25">
      <c r="A4" s="55" t="s">
        <v>7</v>
      </c>
      <c r="B4" s="81" t="e">
        <f>Trees!$B$4</f>
        <v>#DIV/0!</v>
      </c>
      <c r="C4" s="81">
        <f>Trees!$C$4</f>
        <v>0</v>
      </c>
      <c r="D4" s="81" t="e">
        <f>Saplings!$B$4</f>
        <v>#DIV/0!</v>
      </c>
      <c r="E4" s="81" t="e">
        <f>Bamboo!$B$4</f>
        <v>#DIV/0!</v>
      </c>
      <c r="F4" s="81" t="e">
        <f>Shrub!$B$4</f>
        <v>#DIV/0!</v>
      </c>
      <c r="G4" s="81">
        <f>Shrub!$C$4</f>
        <v>0</v>
      </c>
      <c r="H4" s="81" t="e">
        <f>'NonTree Veg (Clip Plot)'!$B$4</f>
        <v>#DIV/0!</v>
      </c>
      <c r="I4" s="283" t="e">
        <f>D4+E4+F4+H4</f>
        <v>#DIV/0!</v>
      </c>
      <c r="J4" s="283">
        <f>C4+G4</f>
        <v>0</v>
      </c>
      <c r="K4" s="81" t="e">
        <f>Litter!$B$4</f>
        <v>#DIV/0!</v>
      </c>
      <c r="L4" s="81" t="e">
        <f>'Standing Dead Wood '!$B$4</f>
        <v>#DIV/0!</v>
      </c>
      <c r="M4" s="81" t="e">
        <f>'Lying Dead Wood'!$B$4</f>
        <v>#DIV/0!</v>
      </c>
      <c r="N4" s="283" t="e">
        <f>SUM(L4:M4)</f>
        <v>#DIV/0!</v>
      </c>
      <c r="O4" s="283" t="e">
        <f>B4+C4+D4+E4+F4+G4+H4+K4+L4+M4</f>
        <v>#DIV/0!</v>
      </c>
      <c r="P4" s="94" t="e">
        <f>Soil!$B$4</f>
        <v>#DIV/0!</v>
      </c>
      <c r="Q4" s="288" t="e">
        <f>B4+C4+D4+E4+F4+G4+H4+K4+L4+M4+P4</f>
        <v>#DIV/0!</v>
      </c>
      <c r="R4" s="289" t="e">
        <f>Q4*(44/12)</f>
        <v>#DIV/0!</v>
      </c>
      <c r="S4" s="281"/>
    </row>
    <row r="5" spans="1:19" s="56" customFormat="1" ht="18.75" customHeight="1" x14ac:dyDescent="0.25">
      <c r="A5" s="55" t="s">
        <v>8</v>
      </c>
      <c r="B5" s="81" t="e">
        <f>Trees!$B$5</f>
        <v>#DIV/0!</v>
      </c>
      <c r="C5" s="81">
        <f>Trees!$C$5</f>
        <v>0</v>
      </c>
      <c r="D5" s="81" t="e">
        <f>Saplings!$B$5</f>
        <v>#DIV/0!</v>
      </c>
      <c r="E5" s="81" t="e">
        <f>Bamboo!$B$5</f>
        <v>#DIV/0!</v>
      </c>
      <c r="F5" s="81" t="e">
        <f>Shrub!$B$5</f>
        <v>#DIV/0!</v>
      </c>
      <c r="G5" s="81">
        <f>Shrub!$C$5</f>
        <v>0</v>
      </c>
      <c r="H5" s="81" t="e">
        <f>'NonTree Veg (Clip Plot)'!$B$5</f>
        <v>#DIV/0!</v>
      </c>
      <c r="I5" s="284" t="e">
        <f>SQRT(((D5*D4)^2)+((E5*E4)^2)+((F5*F4)^2)+((H5*H4)^2))/ABS(D4+E4+F4+H4)</f>
        <v>#DIV/0!</v>
      </c>
      <c r="J5" s="284" t="e">
        <f>SQRT(((C5*C4)^2)+((G5*G4)^2))/ABS(C4+G4)</f>
        <v>#DIV/0!</v>
      </c>
      <c r="K5" s="81" t="e">
        <f>Litter!$B$5</f>
        <v>#DIV/0!</v>
      </c>
      <c r="L5" s="81" t="e">
        <f>'Standing Dead Wood '!$B$5</f>
        <v>#DIV/0!</v>
      </c>
      <c r="M5" s="81" t="e">
        <f>'Lying Dead Wood'!$B$5</f>
        <v>#DIV/0!</v>
      </c>
      <c r="N5" s="284" t="e">
        <f>SQRT(((L5*L4)^2)+((M5*M4)^2))/ABS(L4+M4)</f>
        <v>#DIV/0!</v>
      </c>
      <c r="O5" s="284" t="e">
        <f>SQRT(((B5*B4)^2)+((C5*C4)^2)+((D5*D4)^2)+((E5*E4)^2)+((F5*F4)^2)+((G5*G4)^2)+((H5*H4)^2)+((K5*K4)^2)+((L5*L4)^2)+((M5*M4)^2))/ABS(B4+C4+D4+E4+F4+G4+H4+K4+L4+M4)</f>
        <v>#DIV/0!</v>
      </c>
      <c r="P5" s="94" t="e">
        <f>Soil!$B$5</f>
        <v>#DIV/0!</v>
      </c>
      <c r="Q5" s="291" t="e">
        <f>SQRT(((B5*B4)^2)+((C5*C4)^2)+((D5*D4)^2)+((E5*E4)^2)+((F5*F4)^2)+((G5*G4)^2)+((H5*H4)^2)+((K5*K4)^2)+((L5*L4)^2)+((M5*M4)^2)+((P5*P4)^2))/ABS(B4+C4+D4+E4+F4+G4+H4+K4+L4+M4+P4)</f>
        <v>#DIV/0!</v>
      </c>
      <c r="R5" s="289" t="e">
        <f t="shared" ref="R5:R6" si="0">Q5*(44/12)</f>
        <v>#DIV/0!</v>
      </c>
      <c r="S5" s="281"/>
    </row>
    <row r="6" spans="1:19" s="56" customFormat="1" ht="18.75" customHeight="1" x14ac:dyDescent="0.25">
      <c r="A6" s="55" t="s">
        <v>160</v>
      </c>
      <c r="B6" s="81" t="e">
        <f>Trees!$B$6</f>
        <v>#NUM!</v>
      </c>
      <c r="C6" s="81">
        <f>Trees!$C$6</f>
        <v>0</v>
      </c>
      <c r="D6" s="81" t="e">
        <f>Saplings!$B$6</f>
        <v>#NUM!</v>
      </c>
      <c r="E6" s="81" t="e">
        <f>Bamboo!$B$6</f>
        <v>#NUM!</v>
      </c>
      <c r="F6" s="81" t="e">
        <f>Shrub!$B$6</f>
        <v>#NUM!</v>
      </c>
      <c r="G6" s="81">
        <f>Shrub!$C$6</f>
        <v>0</v>
      </c>
      <c r="H6" s="81" t="e">
        <f>'NonTree Veg (Clip Plot)'!$B$6</f>
        <v>#NUM!</v>
      </c>
      <c r="I6" s="284" t="e">
        <f>SQRT(((D6*D4)^2)+((E6*E4)^2)+((F6*F4)^2)+((H6*H4)^2))/ABS(D4+E4+F4+H4)</f>
        <v>#NUM!</v>
      </c>
      <c r="J6" s="284" t="e">
        <f>SQRT(((C6*C4)^2)+((G6*G4)^2))/ABS(C4+G4)</f>
        <v>#DIV/0!</v>
      </c>
      <c r="K6" s="81" t="e">
        <f>Litter!$B$6</f>
        <v>#NUM!</v>
      </c>
      <c r="L6" s="81" t="e">
        <f>'Standing Dead Wood '!$B$6</f>
        <v>#NUM!</v>
      </c>
      <c r="M6" s="81" t="e">
        <f>'Lying Dead Wood'!$B$6</f>
        <v>#NUM!</v>
      </c>
      <c r="N6" s="284" t="e">
        <f>SQRT(((L6*L4)^2)+((M6*M4)^2))/ABS(L4+M4)</f>
        <v>#NUM!</v>
      </c>
      <c r="O6" s="284" t="e">
        <f>SQRT(((B6*B4)^2)+((C6*C4)^2)+((D6*D4)^2)+((E6*E4)^2)+((F6*F4)^2)+((G6*G4)^2)+((H6*H4)^2)+((K6*K4)^2)+((L6*L4)^2)+((M6*M4)^2))/ABS(B4+C4+D4+E4+F4+G4+H4+K4+L4+M4)</f>
        <v>#NUM!</v>
      </c>
      <c r="P6" s="94" t="e">
        <f>Soil!$B$6</f>
        <v>#NUM!</v>
      </c>
      <c r="Q6" s="291" t="e">
        <f>SQRT(((B6*B4)^2)+((C6*C4)^2)+((D6*D4)^2)+((E6*E4)^2)+((F6*F4)^2)+((G6*G4)^2)+((H6*H4)^2)+((K6*K4)^2)+((L6*L4)^2)+((M6*M4)^2)+((P6*P4)^2))/ABS(B4+C4+D4+E4+F4+G4+H4+K4+L4+M4+P4)</f>
        <v>#NUM!</v>
      </c>
      <c r="R6" s="289" t="e">
        <f t="shared" si="0"/>
        <v>#NUM!</v>
      </c>
      <c r="S6" s="281"/>
    </row>
    <row r="7" spans="1:19" s="56" customFormat="1" ht="18.75" customHeight="1" x14ac:dyDescent="0.25">
      <c r="A7" s="55" t="s">
        <v>10</v>
      </c>
      <c r="B7" s="57">
        <f>Trees!$B$7</f>
        <v>0</v>
      </c>
      <c r="C7" s="57">
        <f>Trees!$B$7</f>
        <v>0</v>
      </c>
      <c r="D7" s="282">
        <f>Saplings!$B$7</f>
        <v>0</v>
      </c>
      <c r="E7" s="282">
        <f>Bamboo!$B$7</f>
        <v>0</v>
      </c>
      <c r="F7" s="282">
        <f>Shrub!$B$7</f>
        <v>0</v>
      </c>
      <c r="G7" s="282">
        <f>Shrub!$C$7</f>
        <v>0</v>
      </c>
      <c r="H7" s="282">
        <f>'NonTree Veg (Clip Plot)'!$B$7</f>
        <v>0</v>
      </c>
      <c r="I7" s="285">
        <f>Trees!$B$7</f>
        <v>0</v>
      </c>
      <c r="J7" s="285">
        <f>Trees!$B$7</f>
        <v>0</v>
      </c>
      <c r="K7" s="164">
        <f>Litter!$B$7</f>
        <v>0</v>
      </c>
      <c r="L7" s="282">
        <f>'Standing Dead Wood '!$B$7</f>
        <v>0</v>
      </c>
      <c r="M7" s="282">
        <f>'Lying Dead Wood'!$B$7</f>
        <v>0</v>
      </c>
      <c r="N7" s="287">
        <f>'Lying Dead Wood'!$B$7</f>
        <v>0</v>
      </c>
      <c r="O7" s="285">
        <f>Soil!$B$7</f>
        <v>0</v>
      </c>
      <c r="P7" s="290">
        <f>Soil!$B$7</f>
        <v>0</v>
      </c>
      <c r="Q7" s="292">
        <f>Soil!$B$7</f>
        <v>0</v>
      </c>
      <c r="R7" s="292">
        <f>Soil!$B$7</f>
        <v>0</v>
      </c>
      <c r="S7" s="281"/>
    </row>
    <row r="8" spans="1:19" s="56" customFormat="1" ht="18.75" customHeight="1" x14ac:dyDescent="0.25">
      <c r="A8" s="55" t="s">
        <v>22</v>
      </c>
      <c r="B8" s="58" t="e">
        <f>B4*B7</f>
        <v>#DIV/0!</v>
      </c>
      <c r="C8" s="58">
        <f t="shared" ref="C8:O8" si="1">C4*C7</f>
        <v>0</v>
      </c>
      <c r="D8" s="58" t="e">
        <f t="shared" si="1"/>
        <v>#DIV/0!</v>
      </c>
      <c r="E8" s="58" t="e">
        <f t="shared" si="1"/>
        <v>#DIV/0!</v>
      </c>
      <c r="F8" s="58" t="e">
        <f t="shared" si="1"/>
        <v>#DIV/0!</v>
      </c>
      <c r="G8" s="58">
        <f t="shared" si="1"/>
        <v>0</v>
      </c>
      <c r="H8" s="58" t="e">
        <f t="shared" si="1"/>
        <v>#DIV/0!</v>
      </c>
      <c r="I8" s="286" t="e">
        <f>I7*I4</f>
        <v>#DIV/0!</v>
      </c>
      <c r="J8" s="286" t="e">
        <f>#REF!*J4</f>
        <v>#REF!</v>
      </c>
      <c r="K8" s="58" t="e">
        <f t="shared" si="1"/>
        <v>#DIV/0!</v>
      </c>
      <c r="L8" s="58" t="e">
        <f t="shared" si="1"/>
        <v>#DIV/0!</v>
      </c>
      <c r="M8" s="58" t="e">
        <f t="shared" si="1"/>
        <v>#DIV/0!</v>
      </c>
      <c r="N8" s="286" t="e">
        <f t="shared" si="1"/>
        <v>#DIV/0!</v>
      </c>
      <c r="O8" s="286" t="e">
        <f t="shared" si="1"/>
        <v>#DIV/0!</v>
      </c>
      <c r="P8" s="95" t="e">
        <f>P4*P7</f>
        <v>#DIV/0!</v>
      </c>
      <c r="Q8" s="293" t="e">
        <f>Q4*Q7</f>
        <v>#DIV/0!</v>
      </c>
      <c r="R8" s="294" t="e">
        <f>R4*R7</f>
        <v>#DIV/0!</v>
      </c>
      <c r="S8" s="281"/>
    </row>
    <row r="9" spans="1:19" x14ac:dyDescent="0.2">
      <c r="A9" s="59" t="s">
        <v>159</v>
      </c>
      <c r="B9" s="165" t="e">
        <f>B4/$Q4</f>
        <v>#DIV/0!</v>
      </c>
      <c r="C9" s="165" t="e">
        <f t="shared" ref="C9:P9" si="2">C4/$Q4</f>
        <v>#DIV/0!</v>
      </c>
      <c r="D9" s="165" t="e">
        <f t="shared" si="2"/>
        <v>#DIV/0!</v>
      </c>
      <c r="E9" s="165" t="e">
        <f t="shared" si="2"/>
        <v>#DIV/0!</v>
      </c>
      <c r="F9" s="165" t="e">
        <f t="shared" si="2"/>
        <v>#DIV/0!</v>
      </c>
      <c r="G9" s="165" t="e">
        <f t="shared" si="2"/>
        <v>#DIV/0!</v>
      </c>
      <c r="H9" s="165" t="e">
        <f t="shared" si="2"/>
        <v>#DIV/0!</v>
      </c>
      <c r="I9" s="165" t="e">
        <f t="shared" si="2"/>
        <v>#DIV/0!</v>
      </c>
      <c r="J9" s="165" t="e">
        <f t="shared" si="2"/>
        <v>#DIV/0!</v>
      </c>
      <c r="K9" s="165" t="e">
        <f>K4/$Q4</f>
        <v>#DIV/0!</v>
      </c>
      <c r="L9" s="165" t="e">
        <f t="shared" si="2"/>
        <v>#DIV/0!</v>
      </c>
      <c r="M9" s="165" t="e">
        <f t="shared" si="2"/>
        <v>#DIV/0!</v>
      </c>
      <c r="N9" s="165" t="e">
        <f t="shared" si="2"/>
        <v>#DIV/0!</v>
      </c>
      <c r="O9" s="165" t="e">
        <f t="shared" si="2"/>
        <v>#DIV/0!</v>
      </c>
      <c r="P9" s="165" t="e">
        <f t="shared" si="2"/>
        <v>#DIV/0!</v>
      </c>
      <c r="Q9" s="61"/>
      <c r="R9" s="62"/>
    </row>
    <row r="10" spans="1:19" x14ac:dyDescent="0.2">
      <c r="A10" s="59"/>
      <c r="B10" s="60"/>
      <c r="C10" s="60"/>
      <c r="D10" s="60"/>
      <c r="E10" s="60"/>
      <c r="F10" s="60"/>
      <c r="G10" s="60"/>
      <c r="H10" s="60"/>
      <c r="I10" s="60"/>
      <c r="J10" s="60"/>
      <c r="K10" s="60"/>
      <c r="L10" s="63"/>
      <c r="M10" s="60"/>
      <c r="N10" s="60"/>
      <c r="P10" s="64"/>
      <c r="Q10" s="64"/>
      <c r="R10" s="62"/>
    </row>
    <row r="11" spans="1:19" x14ac:dyDescent="0.2">
      <c r="P11" s="62"/>
      <c r="Q11" s="62"/>
      <c r="R11" s="62"/>
    </row>
    <row r="12" spans="1:19" s="56" customFormat="1" ht="15.75" x14ac:dyDescent="0.25">
      <c r="B12" s="92"/>
      <c r="C12" s="92"/>
      <c r="D12" s="92"/>
      <c r="E12" s="92"/>
      <c r="F12" s="92"/>
      <c r="G12" s="92"/>
      <c r="H12" s="92"/>
      <c r="I12" s="92"/>
      <c r="J12" s="92"/>
      <c r="K12" s="92"/>
      <c r="L12" s="92"/>
      <c r="M12" s="93" t="s">
        <v>83</v>
      </c>
      <c r="N12" s="93"/>
      <c r="O12" s="295" t="e">
        <f>Trees!B11</f>
        <v>#DIV/0!</v>
      </c>
      <c r="P12" s="296"/>
      <c r="Q12" s="129"/>
    </row>
    <row r="13" spans="1:19" x14ac:dyDescent="0.2">
      <c r="A13" s="14"/>
    </row>
    <row r="14" spans="1:19" x14ac:dyDescent="0.2">
      <c r="A14" s="87"/>
    </row>
    <row r="15" spans="1:19" x14ac:dyDescent="0.2">
      <c r="A15" s="87"/>
    </row>
    <row r="16" spans="1:19" x14ac:dyDescent="0.2">
      <c r="A16" s="4" t="s">
        <v>145</v>
      </c>
    </row>
    <row r="17" spans="1:19" x14ac:dyDescent="0.2">
      <c r="A17" s="83" t="s">
        <v>62</v>
      </c>
    </row>
    <row r="18" spans="1:19" x14ac:dyDescent="0.2">
      <c r="A18" s="4" t="s">
        <v>146</v>
      </c>
    </row>
    <row r="19" spans="1:19" x14ac:dyDescent="0.2">
      <c r="A19" s="83"/>
    </row>
    <row r="20" spans="1:19" x14ac:dyDescent="0.2">
      <c r="A20"/>
    </row>
    <row r="21" spans="1:19" ht="20.25" x14ac:dyDescent="0.3">
      <c r="A21" s="48" t="s">
        <v>222</v>
      </c>
    </row>
    <row r="22" spans="1:19" x14ac:dyDescent="0.2">
      <c r="A22" s="4"/>
    </row>
    <row r="23" spans="1:19" ht="45" x14ac:dyDescent="0.2">
      <c r="A23" s="52" t="s">
        <v>0</v>
      </c>
      <c r="B23" s="52" t="s">
        <v>102</v>
      </c>
      <c r="C23" s="52" t="s">
        <v>103</v>
      </c>
      <c r="D23" s="52" t="s">
        <v>52</v>
      </c>
      <c r="E23" s="53" t="s">
        <v>134</v>
      </c>
      <c r="F23" s="52" t="s">
        <v>224</v>
      </c>
      <c r="G23" s="52" t="s">
        <v>225</v>
      </c>
      <c r="H23" s="52" t="s">
        <v>51</v>
      </c>
      <c r="I23" s="52" t="s">
        <v>226</v>
      </c>
      <c r="J23" s="52" t="s">
        <v>227</v>
      </c>
      <c r="K23" s="52" t="s">
        <v>155</v>
      </c>
      <c r="L23" s="52" t="s">
        <v>26</v>
      </c>
      <c r="M23" s="52" t="s">
        <v>27</v>
      </c>
      <c r="N23" s="52" t="s">
        <v>228</v>
      </c>
      <c r="O23" s="52" t="s">
        <v>229</v>
      </c>
      <c r="P23" s="52" t="s">
        <v>109</v>
      </c>
      <c r="Q23" s="53" t="s">
        <v>56</v>
      </c>
      <c r="R23" s="279" t="s">
        <v>114</v>
      </c>
      <c r="S23" s="280"/>
    </row>
    <row r="24" spans="1:19" x14ac:dyDescent="0.2">
      <c r="A24" s="297">
        <f>Trees!B17</f>
        <v>0</v>
      </c>
      <c r="B24" s="299">
        <f>Trees!C17</f>
        <v>0</v>
      </c>
      <c r="C24" s="299">
        <f>Trees!E17</f>
        <v>0</v>
      </c>
      <c r="D24" s="299">
        <f>Saplings!C17</f>
        <v>0</v>
      </c>
      <c r="E24" s="299">
        <f>Bamboo!C17</f>
        <v>0</v>
      </c>
      <c r="F24" s="299">
        <f>Shrub!C17</f>
        <v>0</v>
      </c>
      <c r="G24" s="299">
        <f>Shrub!E17</f>
        <v>0</v>
      </c>
      <c r="H24" s="299">
        <f>'NonTree Veg (Clip Plot)'!C17</f>
        <v>0</v>
      </c>
      <c r="I24" s="301">
        <f>D24+E24+F24+H24</f>
        <v>0</v>
      </c>
      <c r="J24" s="301">
        <f>C24+G24</f>
        <v>0</v>
      </c>
      <c r="K24" s="299">
        <f>Litter!C17</f>
        <v>0</v>
      </c>
      <c r="L24" s="299">
        <f>'Standing Dead Wood '!C17</f>
        <v>0</v>
      </c>
      <c r="M24" s="299">
        <f>'Lying Dead Wood'!C17</f>
        <v>0</v>
      </c>
      <c r="N24" s="301">
        <f>L24+M24</f>
        <v>0</v>
      </c>
      <c r="O24" s="301">
        <f>B24+C24+D24+E24+F24+G24+H24+K24+L24+M24</f>
        <v>0</v>
      </c>
      <c r="P24" s="192" t="str">
        <f>Soil!H12</f>
        <v/>
      </c>
      <c r="Q24" s="301" t="e">
        <f>D24+E24+F24+G24+H24+I24+J24+M24+N24+O24+P24</f>
        <v>#VALUE!</v>
      </c>
      <c r="R24" s="302" t="e">
        <f>Q24*(44/12)</f>
        <v>#VALUE!</v>
      </c>
    </row>
    <row r="25" spans="1:19" x14ac:dyDescent="0.2">
      <c r="A25" s="298">
        <f>Trees!B18</f>
        <v>0</v>
      </c>
      <c r="B25" s="299">
        <f>Trees!C18</f>
        <v>0</v>
      </c>
      <c r="C25" s="299">
        <f>Trees!E18</f>
        <v>0</v>
      </c>
      <c r="D25" s="299">
        <f>Saplings!C18</f>
        <v>0</v>
      </c>
      <c r="E25" s="299">
        <f>Bamboo!C18</f>
        <v>0</v>
      </c>
      <c r="F25" s="299">
        <f>Shrub!C18</f>
        <v>0</v>
      </c>
      <c r="G25" s="299">
        <f>Shrub!E18</f>
        <v>0</v>
      </c>
      <c r="H25" s="299">
        <f>'NonTree Veg (Clip Plot)'!C18</f>
        <v>0</v>
      </c>
      <c r="I25" s="301">
        <f t="shared" ref="I25:I88" si="3">D25+E25+F25+H25</f>
        <v>0</v>
      </c>
      <c r="J25" s="301">
        <f t="shared" ref="J25:J88" si="4">C25+G25</f>
        <v>0</v>
      </c>
      <c r="K25" s="299">
        <f>Litter!C18</f>
        <v>0</v>
      </c>
      <c r="L25" s="299">
        <f>'Standing Dead Wood '!C18</f>
        <v>0</v>
      </c>
      <c r="M25" s="299">
        <f>'Lying Dead Wood'!C18</f>
        <v>0</v>
      </c>
      <c r="N25" s="301">
        <f t="shared" ref="N25:N88" si="5">L25+M25</f>
        <v>0</v>
      </c>
      <c r="O25" s="301">
        <f t="shared" ref="O25:O88" si="6">B25+C25+D25+E25+F25+G25+H25+K25+L25+M25</f>
        <v>0</v>
      </c>
      <c r="P25" s="192" t="str">
        <f>Soil!H13</f>
        <v/>
      </c>
      <c r="Q25" s="301" t="e">
        <f t="shared" ref="Q25:Q88" si="7">D25+E25+F25+G25+H25+I25+J25+M25+N25+O25+P25</f>
        <v>#VALUE!</v>
      </c>
      <c r="R25" s="302" t="e">
        <f t="shared" ref="R25:R88" si="8">Q25*(44/12)</f>
        <v>#VALUE!</v>
      </c>
    </row>
    <row r="26" spans="1:19" x14ac:dyDescent="0.2">
      <c r="A26" s="298">
        <f>Trees!B19</f>
        <v>0</v>
      </c>
      <c r="B26" s="299">
        <f>Trees!C19</f>
        <v>0</v>
      </c>
      <c r="C26" s="299">
        <f>Trees!E19</f>
        <v>0</v>
      </c>
      <c r="D26" s="299">
        <f>Saplings!C19</f>
        <v>0</v>
      </c>
      <c r="E26" s="299">
        <f>Bamboo!C19</f>
        <v>0</v>
      </c>
      <c r="F26" s="299">
        <f>Shrub!C19</f>
        <v>0</v>
      </c>
      <c r="G26" s="299">
        <f>Shrub!E19</f>
        <v>0</v>
      </c>
      <c r="H26" s="299">
        <f>'NonTree Veg (Clip Plot)'!C19</f>
        <v>0</v>
      </c>
      <c r="I26" s="301">
        <f t="shared" si="3"/>
        <v>0</v>
      </c>
      <c r="J26" s="301">
        <f t="shared" si="4"/>
        <v>0</v>
      </c>
      <c r="K26" s="299">
        <f>Litter!C19</f>
        <v>0</v>
      </c>
      <c r="L26" s="299">
        <f>'Standing Dead Wood '!C19</f>
        <v>0</v>
      </c>
      <c r="M26" s="299">
        <f>'Lying Dead Wood'!C19</f>
        <v>0</v>
      </c>
      <c r="N26" s="301">
        <f t="shared" si="5"/>
        <v>0</v>
      </c>
      <c r="O26" s="301">
        <f t="shared" si="6"/>
        <v>0</v>
      </c>
      <c r="P26" s="192" t="str">
        <f>Soil!H14</f>
        <v/>
      </c>
      <c r="Q26" s="301" t="e">
        <f t="shared" si="7"/>
        <v>#VALUE!</v>
      </c>
      <c r="R26" s="302" t="e">
        <f t="shared" si="8"/>
        <v>#VALUE!</v>
      </c>
    </row>
    <row r="27" spans="1:19" x14ac:dyDescent="0.2">
      <c r="A27" s="298">
        <f>Trees!B20</f>
        <v>0</v>
      </c>
      <c r="B27" s="299">
        <f>Trees!C20</f>
        <v>0</v>
      </c>
      <c r="C27" s="299">
        <f>Trees!E20</f>
        <v>0</v>
      </c>
      <c r="D27" s="299">
        <f>Saplings!C20</f>
        <v>0</v>
      </c>
      <c r="E27" s="299">
        <f>Bamboo!C20</f>
        <v>0</v>
      </c>
      <c r="F27" s="299">
        <f>Shrub!C20</f>
        <v>0</v>
      </c>
      <c r="G27" s="299">
        <f>Shrub!E20</f>
        <v>0</v>
      </c>
      <c r="H27" s="299">
        <f>'NonTree Veg (Clip Plot)'!C20</f>
        <v>0</v>
      </c>
      <c r="I27" s="301">
        <f t="shared" si="3"/>
        <v>0</v>
      </c>
      <c r="J27" s="301">
        <f t="shared" si="4"/>
        <v>0</v>
      </c>
      <c r="K27" s="299">
        <f>Litter!C20</f>
        <v>0</v>
      </c>
      <c r="L27" s="299">
        <f>'Standing Dead Wood '!C20</f>
        <v>0</v>
      </c>
      <c r="M27" s="299">
        <f>'Lying Dead Wood'!C20</f>
        <v>0</v>
      </c>
      <c r="N27" s="301">
        <f t="shared" si="5"/>
        <v>0</v>
      </c>
      <c r="O27" s="301">
        <f t="shared" si="6"/>
        <v>0</v>
      </c>
      <c r="P27" s="192" t="str">
        <f>Soil!H15</f>
        <v/>
      </c>
      <c r="Q27" s="301" t="e">
        <f t="shared" si="7"/>
        <v>#VALUE!</v>
      </c>
      <c r="R27" s="302" t="e">
        <f t="shared" si="8"/>
        <v>#VALUE!</v>
      </c>
    </row>
    <row r="28" spans="1:19" x14ac:dyDescent="0.2">
      <c r="A28" s="300">
        <f>Trees!B21</f>
        <v>0</v>
      </c>
      <c r="B28" s="299">
        <f>Trees!C21</f>
        <v>0</v>
      </c>
      <c r="C28" s="299">
        <f>Trees!E21</f>
        <v>0</v>
      </c>
      <c r="D28" s="299">
        <f>Saplings!C21</f>
        <v>0</v>
      </c>
      <c r="E28" s="299">
        <f>Bamboo!C21</f>
        <v>0</v>
      </c>
      <c r="F28" s="299">
        <f>Shrub!C21</f>
        <v>0</v>
      </c>
      <c r="G28" s="299">
        <f>Shrub!E21</f>
        <v>0</v>
      </c>
      <c r="H28" s="299">
        <f>'NonTree Veg (Clip Plot)'!C21</f>
        <v>0</v>
      </c>
      <c r="I28" s="301">
        <f t="shared" si="3"/>
        <v>0</v>
      </c>
      <c r="J28" s="301">
        <f t="shared" si="4"/>
        <v>0</v>
      </c>
      <c r="K28" s="299">
        <f>Litter!C21</f>
        <v>0</v>
      </c>
      <c r="L28" s="299">
        <f>'Standing Dead Wood '!C21</f>
        <v>0</v>
      </c>
      <c r="M28" s="299">
        <f>'Lying Dead Wood'!C21</f>
        <v>0</v>
      </c>
      <c r="N28" s="301">
        <f t="shared" si="5"/>
        <v>0</v>
      </c>
      <c r="O28" s="301">
        <f t="shared" si="6"/>
        <v>0</v>
      </c>
      <c r="P28" s="192" t="str">
        <f>Soil!H16</f>
        <v/>
      </c>
      <c r="Q28" s="301" t="e">
        <f t="shared" si="7"/>
        <v>#VALUE!</v>
      </c>
      <c r="R28" s="302" t="e">
        <f t="shared" si="8"/>
        <v>#VALUE!</v>
      </c>
    </row>
    <row r="29" spans="1:19" x14ac:dyDescent="0.2">
      <c r="A29" s="222">
        <f>Trees!B22</f>
        <v>0</v>
      </c>
      <c r="B29" s="299">
        <f>Trees!C22</f>
        <v>0</v>
      </c>
      <c r="C29" s="299">
        <f>Trees!E22</f>
        <v>0</v>
      </c>
      <c r="D29" s="299">
        <f>Saplings!C22</f>
        <v>0</v>
      </c>
      <c r="E29" s="299">
        <f>Bamboo!C22</f>
        <v>0</v>
      </c>
      <c r="F29" s="299">
        <f>Shrub!C22</f>
        <v>0</v>
      </c>
      <c r="G29" s="299">
        <f>Shrub!E22</f>
        <v>0</v>
      </c>
      <c r="H29" s="299">
        <f>'NonTree Veg (Clip Plot)'!C22</f>
        <v>0</v>
      </c>
      <c r="I29" s="301">
        <f t="shared" si="3"/>
        <v>0</v>
      </c>
      <c r="J29" s="301">
        <f t="shared" si="4"/>
        <v>0</v>
      </c>
      <c r="K29" s="299">
        <f>Litter!C22</f>
        <v>0</v>
      </c>
      <c r="L29" s="299">
        <f>'Standing Dead Wood '!C22</f>
        <v>0</v>
      </c>
      <c r="M29" s="299">
        <f>'Lying Dead Wood'!C22</f>
        <v>0</v>
      </c>
      <c r="N29" s="301">
        <f t="shared" si="5"/>
        <v>0</v>
      </c>
      <c r="O29" s="301">
        <f t="shared" si="6"/>
        <v>0</v>
      </c>
      <c r="P29" s="192" t="str">
        <f>Soil!H17</f>
        <v/>
      </c>
      <c r="Q29" s="301" t="e">
        <f t="shared" si="7"/>
        <v>#VALUE!</v>
      </c>
      <c r="R29" s="302" t="e">
        <f t="shared" si="8"/>
        <v>#VALUE!</v>
      </c>
    </row>
    <row r="30" spans="1:19" x14ac:dyDescent="0.2">
      <c r="A30" s="222">
        <f>Trees!B23</f>
        <v>0</v>
      </c>
      <c r="B30" s="299">
        <f>Trees!C23</f>
        <v>0</v>
      </c>
      <c r="C30" s="299">
        <f>Trees!E23</f>
        <v>0</v>
      </c>
      <c r="D30" s="299">
        <f>Saplings!C23</f>
        <v>0</v>
      </c>
      <c r="E30" s="299">
        <f>Bamboo!C23</f>
        <v>0</v>
      </c>
      <c r="F30" s="299">
        <f>Shrub!C23</f>
        <v>0</v>
      </c>
      <c r="G30" s="299">
        <f>Shrub!E23</f>
        <v>0</v>
      </c>
      <c r="H30" s="299">
        <f>'NonTree Veg (Clip Plot)'!C23</f>
        <v>0</v>
      </c>
      <c r="I30" s="301">
        <f t="shared" si="3"/>
        <v>0</v>
      </c>
      <c r="J30" s="301">
        <f t="shared" si="4"/>
        <v>0</v>
      </c>
      <c r="K30" s="299">
        <f>Litter!C23</f>
        <v>0</v>
      </c>
      <c r="L30" s="299">
        <f>'Standing Dead Wood '!C23</f>
        <v>0</v>
      </c>
      <c r="M30" s="299">
        <f>'Lying Dead Wood'!C23</f>
        <v>0</v>
      </c>
      <c r="N30" s="301">
        <f t="shared" si="5"/>
        <v>0</v>
      </c>
      <c r="O30" s="301">
        <f t="shared" si="6"/>
        <v>0</v>
      </c>
      <c r="P30" s="192" t="str">
        <f>Soil!H18</f>
        <v/>
      </c>
      <c r="Q30" s="301" t="e">
        <f t="shared" si="7"/>
        <v>#VALUE!</v>
      </c>
      <c r="R30" s="302" t="e">
        <f t="shared" si="8"/>
        <v>#VALUE!</v>
      </c>
    </row>
    <row r="31" spans="1:19" x14ac:dyDescent="0.2">
      <c r="A31" s="222">
        <f>Trees!B24</f>
        <v>0</v>
      </c>
      <c r="B31" s="299">
        <f>Trees!C24</f>
        <v>0</v>
      </c>
      <c r="C31" s="299">
        <f>Trees!E24</f>
        <v>0</v>
      </c>
      <c r="D31" s="299">
        <f>Saplings!C24</f>
        <v>0</v>
      </c>
      <c r="E31" s="299">
        <f>Bamboo!C24</f>
        <v>0</v>
      </c>
      <c r="F31" s="299">
        <f>Shrub!C24</f>
        <v>0</v>
      </c>
      <c r="G31" s="299">
        <f>Shrub!E24</f>
        <v>0</v>
      </c>
      <c r="H31" s="299">
        <f>'NonTree Veg (Clip Plot)'!C24</f>
        <v>0</v>
      </c>
      <c r="I31" s="301">
        <f t="shared" si="3"/>
        <v>0</v>
      </c>
      <c r="J31" s="301">
        <f t="shared" si="4"/>
        <v>0</v>
      </c>
      <c r="K31" s="299">
        <f>Litter!C24</f>
        <v>0</v>
      </c>
      <c r="L31" s="299">
        <f>'Standing Dead Wood '!C24</f>
        <v>0</v>
      </c>
      <c r="M31" s="299">
        <f>'Lying Dead Wood'!C24</f>
        <v>0</v>
      </c>
      <c r="N31" s="301">
        <f t="shared" si="5"/>
        <v>0</v>
      </c>
      <c r="O31" s="301">
        <f t="shared" si="6"/>
        <v>0</v>
      </c>
      <c r="P31" s="192" t="str">
        <f>Soil!H19</f>
        <v/>
      </c>
      <c r="Q31" s="301" t="e">
        <f t="shared" si="7"/>
        <v>#VALUE!</v>
      </c>
      <c r="R31" s="302" t="e">
        <f t="shared" si="8"/>
        <v>#VALUE!</v>
      </c>
    </row>
    <row r="32" spans="1:19" x14ac:dyDescent="0.2">
      <c r="A32" s="222">
        <f>Trees!B25</f>
        <v>0</v>
      </c>
      <c r="B32" s="299">
        <f>Trees!C25</f>
        <v>0</v>
      </c>
      <c r="C32" s="299">
        <f>Trees!E25</f>
        <v>0</v>
      </c>
      <c r="D32" s="299">
        <f>Saplings!C25</f>
        <v>0</v>
      </c>
      <c r="E32" s="299">
        <f>Bamboo!C25</f>
        <v>0</v>
      </c>
      <c r="F32" s="299">
        <f>Shrub!C25</f>
        <v>0</v>
      </c>
      <c r="G32" s="299">
        <f>Shrub!E25</f>
        <v>0</v>
      </c>
      <c r="H32" s="299">
        <f>'NonTree Veg (Clip Plot)'!C25</f>
        <v>0</v>
      </c>
      <c r="I32" s="301">
        <f t="shared" si="3"/>
        <v>0</v>
      </c>
      <c r="J32" s="301">
        <f t="shared" si="4"/>
        <v>0</v>
      </c>
      <c r="K32" s="299">
        <f>Litter!C25</f>
        <v>0</v>
      </c>
      <c r="L32" s="299">
        <f>'Standing Dead Wood '!C25</f>
        <v>0</v>
      </c>
      <c r="M32" s="299">
        <f>'Lying Dead Wood'!C25</f>
        <v>0</v>
      </c>
      <c r="N32" s="301">
        <f t="shared" si="5"/>
        <v>0</v>
      </c>
      <c r="O32" s="301">
        <f t="shared" si="6"/>
        <v>0</v>
      </c>
      <c r="P32" s="192" t="str">
        <f>Soil!H20</f>
        <v/>
      </c>
      <c r="Q32" s="301" t="e">
        <f t="shared" si="7"/>
        <v>#VALUE!</v>
      </c>
      <c r="R32" s="302" t="e">
        <f t="shared" si="8"/>
        <v>#VALUE!</v>
      </c>
    </row>
    <row r="33" spans="1:18" x14ac:dyDescent="0.2">
      <c r="A33" s="222">
        <f>Trees!B26</f>
        <v>0</v>
      </c>
      <c r="B33" s="299">
        <f>Trees!C26</f>
        <v>0</v>
      </c>
      <c r="C33" s="299">
        <f>Trees!E26</f>
        <v>0</v>
      </c>
      <c r="D33" s="299">
        <f>Saplings!C26</f>
        <v>0</v>
      </c>
      <c r="E33" s="299">
        <f>Bamboo!C26</f>
        <v>0</v>
      </c>
      <c r="F33" s="299">
        <f>Shrub!C26</f>
        <v>0</v>
      </c>
      <c r="G33" s="299">
        <f>Shrub!E26</f>
        <v>0</v>
      </c>
      <c r="H33" s="299">
        <f>'NonTree Veg (Clip Plot)'!C26</f>
        <v>0</v>
      </c>
      <c r="I33" s="301">
        <f t="shared" si="3"/>
        <v>0</v>
      </c>
      <c r="J33" s="301">
        <f t="shared" si="4"/>
        <v>0</v>
      </c>
      <c r="K33" s="299">
        <f>Litter!C26</f>
        <v>0</v>
      </c>
      <c r="L33" s="299">
        <f>'Standing Dead Wood '!C26</f>
        <v>0</v>
      </c>
      <c r="M33" s="299">
        <f>'Lying Dead Wood'!C26</f>
        <v>0</v>
      </c>
      <c r="N33" s="301">
        <f t="shared" si="5"/>
        <v>0</v>
      </c>
      <c r="O33" s="301">
        <f t="shared" si="6"/>
        <v>0</v>
      </c>
      <c r="P33" s="192" t="str">
        <f>Soil!H21</f>
        <v/>
      </c>
      <c r="Q33" s="301" t="e">
        <f t="shared" si="7"/>
        <v>#VALUE!</v>
      </c>
      <c r="R33" s="302" t="e">
        <f t="shared" si="8"/>
        <v>#VALUE!</v>
      </c>
    </row>
    <row r="34" spans="1:18" x14ac:dyDescent="0.2">
      <c r="A34" s="222">
        <f>Trees!B27</f>
        <v>0</v>
      </c>
      <c r="B34" s="299">
        <f>Trees!C27</f>
        <v>0</v>
      </c>
      <c r="C34" s="299">
        <f>Trees!E27</f>
        <v>0</v>
      </c>
      <c r="D34" s="299">
        <f>Saplings!C27</f>
        <v>0</v>
      </c>
      <c r="E34" s="299">
        <f>Bamboo!C27</f>
        <v>0</v>
      </c>
      <c r="F34" s="299">
        <f>Shrub!C27</f>
        <v>0</v>
      </c>
      <c r="G34" s="299">
        <f>Shrub!E27</f>
        <v>0</v>
      </c>
      <c r="H34" s="299">
        <f>'NonTree Veg (Clip Plot)'!C27</f>
        <v>0</v>
      </c>
      <c r="I34" s="301">
        <f t="shared" si="3"/>
        <v>0</v>
      </c>
      <c r="J34" s="301">
        <f t="shared" si="4"/>
        <v>0</v>
      </c>
      <c r="K34" s="299">
        <f>Litter!C27</f>
        <v>0</v>
      </c>
      <c r="L34" s="299">
        <f>'Standing Dead Wood '!C27</f>
        <v>0</v>
      </c>
      <c r="M34" s="299">
        <f>'Lying Dead Wood'!C27</f>
        <v>0</v>
      </c>
      <c r="N34" s="301">
        <f t="shared" si="5"/>
        <v>0</v>
      </c>
      <c r="O34" s="301">
        <f t="shared" si="6"/>
        <v>0</v>
      </c>
      <c r="P34" s="192" t="str">
        <f>Soil!H22</f>
        <v/>
      </c>
      <c r="Q34" s="301" t="e">
        <f t="shared" si="7"/>
        <v>#VALUE!</v>
      </c>
      <c r="R34" s="302" t="e">
        <f t="shared" si="8"/>
        <v>#VALUE!</v>
      </c>
    </row>
    <row r="35" spans="1:18" x14ac:dyDescent="0.2">
      <c r="A35" s="222">
        <f>Trees!B28</f>
        <v>0</v>
      </c>
      <c r="B35" s="299">
        <f>Trees!C28</f>
        <v>0</v>
      </c>
      <c r="C35" s="299">
        <f>Trees!E28</f>
        <v>0</v>
      </c>
      <c r="D35" s="299">
        <f>Saplings!C28</f>
        <v>0</v>
      </c>
      <c r="E35" s="299">
        <f>Bamboo!C28</f>
        <v>0</v>
      </c>
      <c r="F35" s="299">
        <f>Shrub!C28</f>
        <v>0</v>
      </c>
      <c r="G35" s="299">
        <f>Shrub!E28</f>
        <v>0</v>
      </c>
      <c r="H35" s="299">
        <f>'NonTree Veg (Clip Plot)'!C28</f>
        <v>0</v>
      </c>
      <c r="I35" s="301">
        <f t="shared" si="3"/>
        <v>0</v>
      </c>
      <c r="J35" s="301">
        <f t="shared" si="4"/>
        <v>0</v>
      </c>
      <c r="K35" s="299">
        <f>Litter!C28</f>
        <v>0</v>
      </c>
      <c r="L35" s="299">
        <f>'Standing Dead Wood '!C28</f>
        <v>0</v>
      </c>
      <c r="M35" s="299">
        <f>'Lying Dead Wood'!C28</f>
        <v>0</v>
      </c>
      <c r="N35" s="301">
        <f t="shared" si="5"/>
        <v>0</v>
      </c>
      <c r="O35" s="301">
        <f t="shared" si="6"/>
        <v>0</v>
      </c>
      <c r="P35" s="192" t="str">
        <f>Soil!H23</f>
        <v/>
      </c>
      <c r="Q35" s="301" t="e">
        <f t="shared" si="7"/>
        <v>#VALUE!</v>
      </c>
      <c r="R35" s="302" t="e">
        <f t="shared" si="8"/>
        <v>#VALUE!</v>
      </c>
    </row>
    <row r="36" spans="1:18" x14ac:dyDescent="0.2">
      <c r="A36" s="222">
        <f>Trees!B29</f>
        <v>0</v>
      </c>
      <c r="B36" s="299">
        <f>Trees!C29</f>
        <v>0</v>
      </c>
      <c r="C36" s="299">
        <f>Trees!E29</f>
        <v>0</v>
      </c>
      <c r="D36" s="299">
        <f>Saplings!C29</f>
        <v>0</v>
      </c>
      <c r="E36" s="299">
        <f>Bamboo!C29</f>
        <v>0</v>
      </c>
      <c r="F36" s="299">
        <f>Shrub!C29</f>
        <v>0</v>
      </c>
      <c r="G36" s="299">
        <f>Shrub!E29</f>
        <v>0</v>
      </c>
      <c r="H36" s="299">
        <f>'NonTree Veg (Clip Plot)'!C29</f>
        <v>0</v>
      </c>
      <c r="I36" s="301">
        <f t="shared" si="3"/>
        <v>0</v>
      </c>
      <c r="J36" s="301">
        <f t="shared" si="4"/>
        <v>0</v>
      </c>
      <c r="K36" s="299">
        <f>Litter!C29</f>
        <v>0</v>
      </c>
      <c r="L36" s="299">
        <f>'Standing Dead Wood '!C29</f>
        <v>0</v>
      </c>
      <c r="M36" s="299">
        <f>'Lying Dead Wood'!C29</f>
        <v>0</v>
      </c>
      <c r="N36" s="301">
        <f t="shared" si="5"/>
        <v>0</v>
      </c>
      <c r="O36" s="301">
        <f t="shared" si="6"/>
        <v>0</v>
      </c>
      <c r="P36" s="192" t="str">
        <f>Soil!H24</f>
        <v/>
      </c>
      <c r="Q36" s="301" t="e">
        <f t="shared" si="7"/>
        <v>#VALUE!</v>
      </c>
      <c r="R36" s="302" t="e">
        <f t="shared" si="8"/>
        <v>#VALUE!</v>
      </c>
    </row>
    <row r="37" spans="1:18" x14ac:dyDescent="0.2">
      <c r="A37" s="222">
        <f>Trees!B30</f>
        <v>0</v>
      </c>
      <c r="B37" s="299">
        <f>Trees!C30</f>
        <v>0</v>
      </c>
      <c r="C37" s="299">
        <f>Trees!E30</f>
        <v>0</v>
      </c>
      <c r="D37" s="299">
        <f>Saplings!C30</f>
        <v>0</v>
      </c>
      <c r="E37" s="299">
        <f>Bamboo!C30</f>
        <v>0</v>
      </c>
      <c r="F37" s="299">
        <f>Shrub!C30</f>
        <v>0</v>
      </c>
      <c r="G37" s="299">
        <f>Shrub!E30</f>
        <v>0</v>
      </c>
      <c r="H37" s="299">
        <f>'NonTree Veg (Clip Plot)'!C30</f>
        <v>0</v>
      </c>
      <c r="I37" s="301">
        <f t="shared" si="3"/>
        <v>0</v>
      </c>
      <c r="J37" s="301">
        <f t="shared" si="4"/>
        <v>0</v>
      </c>
      <c r="K37" s="299">
        <f>Litter!C30</f>
        <v>0</v>
      </c>
      <c r="L37" s="299">
        <f>'Standing Dead Wood '!C30</f>
        <v>0</v>
      </c>
      <c r="M37" s="299">
        <f>'Lying Dead Wood'!C30</f>
        <v>0</v>
      </c>
      <c r="N37" s="301">
        <f t="shared" si="5"/>
        <v>0</v>
      </c>
      <c r="O37" s="301">
        <f t="shared" si="6"/>
        <v>0</v>
      </c>
      <c r="P37" s="192" t="str">
        <f>Soil!H25</f>
        <v/>
      </c>
      <c r="Q37" s="301" t="e">
        <f t="shared" si="7"/>
        <v>#VALUE!</v>
      </c>
      <c r="R37" s="302" t="e">
        <f t="shared" si="8"/>
        <v>#VALUE!</v>
      </c>
    </row>
    <row r="38" spans="1:18" x14ac:dyDescent="0.2">
      <c r="A38" s="222">
        <f>Trees!B31</f>
        <v>0</v>
      </c>
      <c r="B38" s="299">
        <f>Trees!C31</f>
        <v>0</v>
      </c>
      <c r="C38" s="299">
        <f>Trees!E31</f>
        <v>0</v>
      </c>
      <c r="D38" s="299">
        <f>Saplings!C31</f>
        <v>0</v>
      </c>
      <c r="E38" s="299">
        <f>Bamboo!C31</f>
        <v>0</v>
      </c>
      <c r="F38" s="299">
        <f>Shrub!C31</f>
        <v>0</v>
      </c>
      <c r="G38" s="299">
        <f>Shrub!E31</f>
        <v>0</v>
      </c>
      <c r="H38" s="299">
        <f>'NonTree Veg (Clip Plot)'!C31</f>
        <v>0</v>
      </c>
      <c r="I38" s="301">
        <f t="shared" si="3"/>
        <v>0</v>
      </c>
      <c r="J38" s="301">
        <f t="shared" si="4"/>
        <v>0</v>
      </c>
      <c r="K38" s="299">
        <f>Litter!C31</f>
        <v>0</v>
      </c>
      <c r="L38" s="299">
        <f>'Standing Dead Wood '!C31</f>
        <v>0</v>
      </c>
      <c r="M38" s="299">
        <f>'Lying Dead Wood'!C31</f>
        <v>0</v>
      </c>
      <c r="N38" s="301">
        <f t="shared" si="5"/>
        <v>0</v>
      </c>
      <c r="O38" s="301">
        <f t="shared" si="6"/>
        <v>0</v>
      </c>
      <c r="P38" s="192" t="str">
        <f>Soil!H26</f>
        <v/>
      </c>
      <c r="Q38" s="301" t="e">
        <f t="shared" si="7"/>
        <v>#VALUE!</v>
      </c>
      <c r="R38" s="302" t="e">
        <f t="shared" si="8"/>
        <v>#VALUE!</v>
      </c>
    </row>
    <row r="39" spans="1:18" x14ac:dyDescent="0.2">
      <c r="A39" s="222">
        <f>Trees!B32</f>
        <v>0</v>
      </c>
      <c r="B39" s="299">
        <f>Trees!C32</f>
        <v>0</v>
      </c>
      <c r="C39" s="299">
        <f>Trees!E32</f>
        <v>0</v>
      </c>
      <c r="D39" s="299">
        <f>Saplings!C32</f>
        <v>0</v>
      </c>
      <c r="E39" s="299">
        <f>Bamboo!C32</f>
        <v>0</v>
      </c>
      <c r="F39" s="299">
        <f>Shrub!C32</f>
        <v>0</v>
      </c>
      <c r="G39" s="299">
        <f>Shrub!E32</f>
        <v>0</v>
      </c>
      <c r="H39" s="299">
        <f>'NonTree Veg (Clip Plot)'!C32</f>
        <v>0</v>
      </c>
      <c r="I39" s="301">
        <f t="shared" si="3"/>
        <v>0</v>
      </c>
      <c r="J39" s="301">
        <f t="shared" si="4"/>
        <v>0</v>
      </c>
      <c r="K39" s="299">
        <f>Litter!C32</f>
        <v>0</v>
      </c>
      <c r="L39" s="299">
        <f>'Standing Dead Wood '!C32</f>
        <v>0</v>
      </c>
      <c r="M39" s="299">
        <f>'Lying Dead Wood'!C32</f>
        <v>0</v>
      </c>
      <c r="N39" s="301">
        <f t="shared" si="5"/>
        <v>0</v>
      </c>
      <c r="O39" s="301">
        <f t="shared" si="6"/>
        <v>0</v>
      </c>
      <c r="P39" s="192" t="str">
        <f>Soil!H27</f>
        <v/>
      </c>
      <c r="Q39" s="301" t="e">
        <f t="shared" si="7"/>
        <v>#VALUE!</v>
      </c>
      <c r="R39" s="302" t="e">
        <f t="shared" si="8"/>
        <v>#VALUE!</v>
      </c>
    </row>
    <row r="40" spans="1:18" x14ac:dyDescent="0.2">
      <c r="A40" s="222">
        <f>Trees!B33</f>
        <v>0</v>
      </c>
      <c r="B40" s="299">
        <f>Trees!C33</f>
        <v>0</v>
      </c>
      <c r="C40" s="299">
        <f>Trees!E33</f>
        <v>0</v>
      </c>
      <c r="D40" s="299">
        <f>Saplings!C33</f>
        <v>0</v>
      </c>
      <c r="E40" s="299">
        <f>Bamboo!C33</f>
        <v>0</v>
      </c>
      <c r="F40" s="299">
        <f>Shrub!C33</f>
        <v>0</v>
      </c>
      <c r="G40" s="299">
        <f>Shrub!E33</f>
        <v>0</v>
      </c>
      <c r="H40" s="299">
        <f>'NonTree Veg (Clip Plot)'!C33</f>
        <v>0</v>
      </c>
      <c r="I40" s="301">
        <f t="shared" si="3"/>
        <v>0</v>
      </c>
      <c r="J40" s="301">
        <f t="shared" si="4"/>
        <v>0</v>
      </c>
      <c r="K40" s="299">
        <f>Litter!C33</f>
        <v>0</v>
      </c>
      <c r="L40" s="299">
        <f>'Standing Dead Wood '!C33</f>
        <v>0</v>
      </c>
      <c r="M40" s="299">
        <f>'Lying Dead Wood'!C33</f>
        <v>0</v>
      </c>
      <c r="N40" s="301">
        <f t="shared" si="5"/>
        <v>0</v>
      </c>
      <c r="O40" s="301">
        <f t="shared" si="6"/>
        <v>0</v>
      </c>
      <c r="P40" s="192" t="str">
        <f>Soil!H28</f>
        <v/>
      </c>
      <c r="Q40" s="301" t="e">
        <f t="shared" si="7"/>
        <v>#VALUE!</v>
      </c>
      <c r="R40" s="302" t="e">
        <f t="shared" si="8"/>
        <v>#VALUE!</v>
      </c>
    </row>
    <row r="41" spans="1:18" x14ac:dyDescent="0.2">
      <c r="A41" s="222">
        <f>Trees!B34</f>
        <v>0</v>
      </c>
      <c r="B41" s="299">
        <f>Trees!C34</f>
        <v>0</v>
      </c>
      <c r="C41" s="299">
        <f>Trees!E34</f>
        <v>0</v>
      </c>
      <c r="D41" s="299">
        <f>Saplings!C34</f>
        <v>0</v>
      </c>
      <c r="E41" s="299">
        <f>Bamboo!C34</f>
        <v>0</v>
      </c>
      <c r="F41" s="299">
        <f>Shrub!C34</f>
        <v>0</v>
      </c>
      <c r="G41" s="299">
        <f>Shrub!E34</f>
        <v>0</v>
      </c>
      <c r="H41" s="299">
        <f>'NonTree Veg (Clip Plot)'!C34</f>
        <v>0</v>
      </c>
      <c r="I41" s="301">
        <f t="shared" si="3"/>
        <v>0</v>
      </c>
      <c r="J41" s="301">
        <f t="shared" si="4"/>
        <v>0</v>
      </c>
      <c r="K41" s="299">
        <f>Litter!C34</f>
        <v>0</v>
      </c>
      <c r="L41" s="299">
        <f>'Standing Dead Wood '!C34</f>
        <v>0</v>
      </c>
      <c r="M41" s="299">
        <f>'Lying Dead Wood'!C34</f>
        <v>0</v>
      </c>
      <c r="N41" s="301">
        <f t="shared" si="5"/>
        <v>0</v>
      </c>
      <c r="O41" s="301">
        <f t="shared" si="6"/>
        <v>0</v>
      </c>
      <c r="P41" s="192" t="str">
        <f>Soil!H29</f>
        <v/>
      </c>
      <c r="Q41" s="301" t="e">
        <f t="shared" si="7"/>
        <v>#VALUE!</v>
      </c>
      <c r="R41" s="302" t="e">
        <f t="shared" si="8"/>
        <v>#VALUE!</v>
      </c>
    </row>
    <row r="42" spans="1:18" x14ac:dyDescent="0.2">
      <c r="A42" s="222">
        <f>Trees!B35</f>
        <v>0</v>
      </c>
      <c r="B42" s="299">
        <f>Trees!C35</f>
        <v>0</v>
      </c>
      <c r="C42" s="299">
        <f>Trees!E35</f>
        <v>0</v>
      </c>
      <c r="D42" s="299">
        <f>Saplings!C35</f>
        <v>0</v>
      </c>
      <c r="E42" s="299">
        <f>Bamboo!C35</f>
        <v>0</v>
      </c>
      <c r="F42" s="299">
        <f>Shrub!C35</f>
        <v>0</v>
      </c>
      <c r="G42" s="299">
        <f>Shrub!E35</f>
        <v>0</v>
      </c>
      <c r="H42" s="299">
        <f>'NonTree Veg (Clip Plot)'!C35</f>
        <v>0</v>
      </c>
      <c r="I42" s="301">
        <f t="shared" si="3"/>
        <v>0</v>
      </c>
      <c r="J42" s="301">
        <f t="shared" si="4"/>
        <v>0</v>
      </c>
      <c r="K42" s="299">
        <f>Litter!C35</f>
        <v>0</v>
      </c>
      <c r="L42" s="299">
        <f>'Standing Dead Wood '!C35</f>
        <v>0</v>
      </c>
      <c r="M42" s="299">
        <f>'Lying Dead Wood'!C35</f>
        <v>0</v>
      </c>
      <c r="N42" s="301">
        <f t="shared" si="5"/>
        <v>0</v>
      </c>
      <c r="O42" s="301">
        <f t="shared" si="6"/>
        <v>0</v>
      </c>
      <c r="P42" s="192" t="str">
        <f>Soil!H30</f>
        <v/>
      </c>
      <c r="Q42" s="301" t="e">
        <f t="shared" si="7"/>
        <v>#VALUE!</v>
      </c>
      <c r="R42" s="302" t="e">
        <f t="shared" si="8"/>
        <v>#VALUE!</v>
      </c>
    </row>
    <row r="43" spans="1:18" x14ac:dyDescent="0.2">
      <c r="A43" s="222">
        <f>Trees!B36</f>
        <v>0</v>
      </c>
      <c r="B43" s="299">
        <f>Trees!C36</f>
        <v>0</v>
      </c>
      <c r="C43" s="299">
        <f>Trees!E36</f>
        <v>0</v>
      </c>
      <c r="D43" s="299">
        <f>Saplings!C36</f>
        <v>0</v>
      </c>
      <c r="E43" s="299">
        <f>Bamboo!C36</f>
        <v>0</v>
      </c>
      <c r="F43" s="299">
        <f>Shrub!C36</f>
        <v>0</v>
      </c>
      <c r="G43" s="299">
        <f>Shrub!E36</f>
        <v>0</v>
      </c>
      <c r="H43" s="299">
        <f>'NonTree Veg (Clip Plot)'!C36</f>
        <v>0</v>
      </c>
      <c r="I43" s="301">
        <f t="shared" si="3"/>
        <v>0</v>
      </c>
      <c r="J43" s="301">
        <f t="shared" si="4"/>
        <v>0</v>
      </c>
      <c r="K43" s="299">
        <f>Litter!C36</f>
        <v>0</v>
      </c>
      <c r="L43" s="299">
        <f>'Standing Dead Wood '!C36</f>
        <v>0</v>
      </c>
      <c r="M43" s="299">
        <f>'Lying Dead Wood'!C36</f>
        <v>0</v>
      </c>
      <c r="N43" s="301">
        <f t="shared" si="5"/>
        <v>0</v>
      </c>
      <c r="O43" s="301">
        <f t="shared" si="6"/>
        <v>0</v>
      </c>
      <c r="P43" s="192" t="str">
        <f>Soil!H31</f>
        <v/>
      </c>
      <c r="Q43" s="301" t="e">
        <f t="shared" si="7"/>
        <v>#VALUE!</v>
      </c>
      <c r="R43" s="302" t="e">
        <f t="shared" si="8"/>
        <v>#VALUE!</v>
      </c>
    </row>
    <row r="44" spans="1:18" x14ac:dyDescent="0.2">
      <c r="A44" s="222">
        <f>Trees!B37</f>
        <v>0</v>
      </c>
      <c r="B44" s="299">
        <f>Trees!C37</f>
        <v>0</v>
      </c>
      <c r="C44" s="299">
        <f>Trees!E37</f>
        <v>0</v>
      </c>
      <c r="D44" s="299">
        <f>Saplings!C37</f>
        <v>0</v>
      </c>
      <c r="E44" s="299">
        <f>Bamboo!C37</f>
        <v>0</v>
      </c>
      <c r="F44" s="299">
        <f>Shrub!C37</f>
        <v>0</v>
      </c>
      <c r="G44" s="299">
        <f>Shrub!E37</f>
        <v>0</v>
      </c>
      <c r="H44" s="299">
        <f>'NonTree Veg (Clip Plot)'!C37</f>
        <v>0</v>
      </c>
      <c r="I44" s="301">
        <f t="shared" si="3"/>
        <v>0</v>
      </c>
      <c r="J44" s="301">
        <f t="shared" si="4"/>
        <v>0</v>
      </c>
      <c r="K44" s="299">
        <f>Litter!C37</f>
        <v>0</v>
      </c>
      <c r="L44" s="299">
        <f>'Standing Dead Wood '!C37</f>
        <v>0</v>
      </c>
      <c r="M44" s="299">
        <f>'Lying Dead Wood'!C37</f>
        <v>0</v>
      </c>
      <c r="N44" s="301">
        <f t="shared" si="5"/>
        <v>0</v>
      </c>
      <c r="O44" s="301">
        <f t="shared" si="6"/>
        <v>0</v>
      </c>
      <c r="P44" s="192" t="str">
        <f>Soil!H32</f>
        <v/>
      </c>
      <c r="Q44" s="301" t="e">
        <f t="shared" si="7"/>
        <v>#VALUE!</v>
      </c>
      <c r="R44" s="302" t="e">
        <f t="shared" si="8"/>
        <v>#VALUE!</v>
      </c>
    </row>
    <row r="45" spans="1:18" x14ac:dyDescent="0.2">
      <c r="A45" s="222">
        <f>Trees!B38</f>
        <v>0</v>
      </c>
      <c r="B45" s="299">
        <f>Trees!C38</f>
        <v>0</v>
      </c>
      <c r="C45" s="299">
        <f>Trees!E38</f>
        <v>0</v>
      </c>
      <c r="D45" s="299">
        <f>Saplings!C38</f>
        <v>0</v>
      </c>
      <c r="E45" s="299">
        <f>Bamboo!C38</f>
        <v>0</v>
      </c>
      <c r="F45" s="299">
        <f>Shrub!C38</f>
        <v>0</v>
      </c>
      <c r="G45" s="299">
        <f>Shrub!E38</f>
        <v>0</v>
      </c>
      <c r="H45" s="299">
        <f>'NonTree Veg (Clip Plot)'!C38</f>
        <v>0</v>
      </c>
      <c r="I45" s="301">
        <f t="shared" si="3"/>
        <v>0</v>
      </c>
      <c r="J45" s="301">
        <f t="shared" si="4"/>
        <v>0</v>
      </c>
      <c r="K45" s="299">
        <f>Litter!C38</f>
        <v>0</v>
      </c>
      <c r="L45" s="299">
        <f>'Standing Dead Wood '!C38</f>
        <v>0</v>
      </c>
      <c r="M45" s="299">
        <f>'Lying Dead Wood'!C38</f>
        <v>0</v>
      </c>
      <c r="N45" s="301">
        <f t="shared" si="5"/>
        <v>0</v>
      </c>
      <c r="O45" s="301">
        <f t="shared" si="6"/>
        <v>0</v>
      </c>
      <c r="P45" s="192" t="str">
        <f>Soil!H33</f>
        <v/>
      </c>
      <c r="Q45" s="301" t="e">
        <f t="shared" si="7"/>
        <v>#VALUE!</v>
      </c>
      <c r="R45" s="302" t="e">
        <f t="shared" si="8"/>
        <v>#VALUE!</v>
      </c>
    </row>
    <row r="46" spans="1:18" x14ac:dyDescent="0.2">
      <c r="A46" s="222">
        <f>Trees!B39</f>
        <v>0</v>
      </c>
      <c r="B46" s="299">
        <f>Trees!C39</f>
        <v>0</v>
      </c>
      <c r="C46" s="299">
        <f>Trees!E39</f>
        <v>0</v>
      </c>
      <c r="D46" s="299">
        <f>Saplings!C39</f>
        <v>0</v>
      </c>
      <c r="E46" s="299">
        <f>Bamboo!C39</f>
        <v>0</v>
      </c>
      <c r="F46" s="299">
        <f>Shrub!C39</f>
        <v>0</v>
      </c>
      <c r="G46" s="299">
        <f>Shrub!E39</f>
        <v>0</v>
      </c>
      <c r="H46" s="299">
        <f>'NonTree Veg (Clip Plot)'!C39</f>
        <v>0</v>
      </c>
      <c r="I46" s="301">
        <f t="shared" si="3"/>
        <v>0</v>
      </c>
      <c r="J46" s="301">
        <f t="shared" si="4"/>
        <v>0</v>
      </c>
      <c r="K46" s="299">
        <f>Litter!C39</f>
        <v>0</v>
      </c>
      <c r="L46" s="299">
        <f>'Standing Dead Wood '!C39</f>
        <v>0</v>
      </c>
      <c r="M46" s="299">
        <f>'Lying Dead Wood'!C39</f>
        <v>0</v>
      </c>
      <c r="N46" s="301">
        <f t="shared" si="5"/>
        <v>0</v>
      </c>
      <c r="O46" s="301">
        <f t="shared" si="6"/>
        <v>0</v>
      </c>
      <c r="P46" s="192" t="str">
        <f>Soil!H34</f>
        <v/>
      </c>
      <c r="Q46" s="301" t="e">
        <f t="shared" si="7"/>
        <v>#VALUE!</v>
      </c>
      <c r="R46" s="302" t="e">
        <f t="shared" si="8"/>
        <v>#VALUE!</v>
      </c>
    </row>
    <row r="47" spans="1:18" x14ac:dyDescent="0.2">
      <c r="A47" s="222">
        <f>Trees!B40</f>
        <v>0</v>
      </c>
      <c r="B47" s="299">
        <f>Trees!C40</f>
        <v>0</v>
      </c>
      <c r="C47" s="299">
        <f>Trees!E40</f>
        <v>0</v>
      </c>
      <c r="D47" s="299">
        <f>Saplings!C40</f>
        <v>0</v>
      </c>
      <c r="E47" s="299">
        <f>Bamboo!C40</f>
        <v>0</v>
      </c>
      <c r="F47" s="299">
        <f>Shrub!C40</f>
        <v>0</v>
      </c>
      <c r="G47" s="299">
        <f>Shrub!E40</f>
        <v>0</v>
      </c>
      <c r="H47" s="299">
        <f>'NonTree Veg (Clip Plot)'!C40</f>
        <v>0</v>
      </c>
      <c r="I47" s="301">
        <f t="shared" si="3"/>
        <v>0</v>
      </c>
      <c r="J47" s="301">
        <f t="shared" si="4"/>
        <v>0</v>
      </c>
      <c r="K47" s="299">
        <f>Litter!C40</f>
        <v>0</v>
      </c>
      <c r="L47" s="299">
        <f>'Standing Dead Wood '!C40</f>
        <v>0</v>
      </c>
      <c r="M47" s="299">
        <f>'Lying Dead Wood'!C40</f>
        <v>0</v>
      </c>
      <c r="N47" s="301">
        <f t="shared" si="5"/>
        <v>0</v>
      </c>
      <c r="O47" s="301">
        <f t="shared" si="6"/>
        <v>0</v>
      </c>
      <c r="P47" s="192" t="str">
        <f>Soil!H35</f>
        <v/>
      </c>
      <c r="Q47" s="301" t="e">
        <f t="shared" si="7"/>
        <v>#VALUE!</v>
      </c>
      <c r="R47" s="302" t="e">
        <f t="shared" si="8"/>
        <v>#VALUE!</v>
      </c>
    </row>
    <row r="48" spans="1:18" x14ac:dyDescent="0.2">
      <c r="A48" s="222">
        <f>Trees!B41</f>
        <v>0</v>
      </c>
      <c r="B48" s="299">
        <f>Trees!C41</f>
        <v>0</v>
      </c>
      <c r="C48" s="299">
        <f>Trees!E41</f>
        <v>0</v>
      </c>
      <c r="D48" s="299">
        <f>Saplings!C41</f>
        <v>0</v>
      </c>
      <c r="E48" s="299">
        <f>Bamboo!C41</f>
        <v>0</v>
      </c>
      <c r="F48" s="299">
        <f>Shrub!C41</f>
        <v>0</v>
      </c>
      <c r="G48" s="299">
        <f>Shrub!E41</f>
        <v>0</v>
      </c>
      <c r="H48" s="299">
        <f>'NonTree Veg (Clip Plot)'!C41</f>
        <v>0</v>
      </c>
      <c r="I48" s="301">
        <f t="shared" si="3"/>
        <v>0</v>
      </c>
      <c r="J48" s="301">
        <f t="shared" si="4"/>
        <v>0</v>
      </c>
      <c r="K48" s="299">
        <f>Litter!C41</f>
        <v>0</v>
      </c>
      <c r="L48" s="299">
        <f>'Standing Dead Wood '!C41</f>
        <v>0</v>
      </c>
      <c r="M48" s="299">
        <f>'Lying Dead Wood'!C41</f>
        <v>0</v>
      </c>
      <c r="N48" s="301">
        <f t="shared" si="5"/>
        <v>0</v>
      </c>
      <c r="O48" s="301">
        <f t="shared" si="6"/>
        <v>0</v>
      </c>
      <c r="P48" s="192" t="str">
        <f>Soil!H36</f>
        <v/>
      </c>
      <c r="Q48" s="301" t="e">
        <f t="shared" si="7"/>
        <v>#VALUE!</v>
      </c>
      <c r="R48" s="302" t="e">
        <f t="shared" si="8"/>
        <v>#VALUE!</v>
      </c>
    </row>
    <row r="49" spans="1:18" x14ac:dyDescent="0.2">
      <c r="A49" s="222">
        <f>Trees!B42</f>
        <v>0</v>
      </c>
      <c r="B49" s="299">
        <f>Trees!C42</f>
        <v>0</v>
      </c>
      <c r="C49" s="299">
        <f>Trees!E42</f>
        <v>0</v>
      </c>
      <c r="D49" s="299">
        <f>Saplings!C42</f>
        <v>0</v>
      </c>
      <c r="E49" s="299">
        <f>Bamboo!C42</f>
        <v>0</v>
      </c>
      <c r="F49" s="299">
        <f>Shrub!C42</f>
        <v>0</v>
      </c>
      <c r="G49" s="299">
        <f>Shrub!E42</f>
        <v>0</v>
      </c>
      <c r="H49" s="299">
        <f>'NonTree Veg (Clip Plot)'!C42</f>
        <v>0</v>
      </c>
      <c r="I49" s="301">
        <f t="shared" si="3"/>
        <v>0</v>
      </c>
      <c r="J49" s="301">
        <f t="shared" si="4"/>
        <v>0</v>
      </c>
      <c r="K49" s="299">
        <f>Litter!C42</f>
        <v>0</v>
      </c>
      <c r="L49" s="299">
        <f>'Standing Dead Wood '!C42</f>
        <v>0</v>
      </c>
      <c r="M49" s="299">
        <f>'Lying Dead Wood'!C42</f>
        <v>0</v>
      </c>
      <c r="N49" s="301">
        <f t="shared" si="5"/>
        <v>0</v>
      </c>
      <c r="O49" s="301">
        <f t="shared" si="6"/>
        <v>0</v>
      </c>
      <c r="P49" s="192" t="str">
        <f>Soil!H37</f>
        <v/>
      </c>
      <c r="Q49" s="301" t="e">
        <f t="shared" si="7"/>
        <v>#VALUE!</v>
      </c>
      <c r="R49" s="302" t="e">
        <f t="shared" si="8"/>
        <v>#VALUE!</v>
      </c>
    </row>
    <row r="50" spans="1:18" x14ac:dyDescent="0.2">
      <c r="A50" s="222">
        <f>Trees!B43</f>
        <v>0</v>
      </c>
      <c r="B50" s="299">
        <f>Trees!C43</f>
        <v>0</v>
      </c>
      <c r="C50" s="299">
        <f>Trees!E43</f>
        <v>0</v>
      </c>
      <c r="D50" s="299">
        <f>Saplings!C43</f>
        <v>0</v>
      </c>
      <c r="E50" s="299">
        <f>Bamboo!C43</f>
        <v>0</v>
      </c>
      <c r="F50" s="299">
        <f>Shrub!C43</f>
        <v>0</v>
      </c>
      <c r="G50" s="299">
        <f>Shrub!E43</f>
        <v>0</v>
      </c>
      <c r="H50" s="299">
        <f>'NonTree Veg (Clip Plot)'!C43</f>
        <v>0</v>
      </c>
      <c r="I50" s="301">
        <f t="shared" si="3"/>
        <v>0</v>
      </c>
      <c r="J50" s="301">
        <f t="shared" si="4"/>
        <v>0</v>
      </c>
      <c r="K50" s="299">
        <f>Litter!C43</f>
        <v>0</v>
      </c>
      <c r="L50" s="299">
        <f>'Standing Dead Wood '!C43</f>
        <v>0</v>
      </c>
      <c r="M50" s="299">
        <f>'Lying Dead Wood'!C43</f>
        <v>0</v>
      </c>
      <c r="N50" s="301">
        <f t="shared" si="5"/>
        <v>0</v>
      </c>
      <c r="O50" s="301">
        <f t="shared" si="6"/>
        <v>0</v>
      </c>
      <c r="P50" s="192" t="str">
        <f>Soil!H38</f>
        <v/>
      </c>
      <c r="Q50" s="301" t="e">
        <f t="shared" si="7"/>
        <v>#VALUE!</v>
      </c>
      <c r="R50" s="302" t="e">
        <f t="shared" si="8"/>
        <v>#VALUE!</v>
      </c>
    </row>
    <row r="51" spans="1:18" x14ac:dyDescent="0.2">
      <c r="A51" s="222">
        <f>Trees!B44</f>
        <v>0</v>
      </c>
      <c r="B51" s="299">
        <f>Trees!C44</f>
        <v>0</v>
      </c>
      <c r="C51" s="299">
        <f>Trees!E44</f>
        <v>0</v>
      </c>
      <c r="D51" s="299">
        <f>Saplings!C44</f>
        <v>0</v>
      </c>
      <c r="E51" s="299">
        <f>Bamboo!C44</f>
        <v>0</v>
      </c>
      <c r="F51" s="299">
        <f>Shrub!C44</f>
        <v>0</v>
      </c>
      <c r="G51" s="299">
        <f>Shrub!E44</f>
        <v>0</v>
      </c>
      <c r="H51" s="299">
        <f>'NonTree Veg (Clip Plot)'!C44</f>
        <v>0</v>
      </c>
      <c r="I51" s="301">
        <f t="shared" si="3"/>
        <v>0</v>
      </c>
      <c r="J51" s="301">
        <f t="shared" si="4"/>
        <v>0</v>
      </c>
      <c r="K51" s="299">
        <f>Litter!C44</f>
        <v>0</v>
      </c>
      <c r="L51" s="299">
        <f>'Standing Dead Wood '!C44</f>
        <v>0</v>
      </c>
      <c r="M51" s="299">
        <f>'Lying Dead Wood'!C44</f>
        <v>0</v>
      </c>
      <c r="N51" s="301">
        <f t="shared" si="5"/>
        <v>0</v>
      </c>
      <c r="O51" s="301">
        <f t="shared" si="6"/>
        <v>0</v>
      </c>
      <c r="P51" s="192" t="str">
        <f>Soil!H39</f>
        <v/>
      </c>
      <c r="Q51" s="301" t="e">
        <f t="shared" si="7"/>
        <v>#VALUE!</v>
      </c>
      <c r="R51" s="302" t="e">
        <f t="shared" si="8"/>
        <v>#VALUE!</v>
      </c>
    </row>
    <row r="52" spans="1:18" x14ac:dyDescent="0.2">
      <c r="A52" s="222">
        <f>Trees!B45</f>
        <v>0</v>
      </c>
      <c r="B52" s="299">
        <f>Trees!C45</f>
        <v>0</v>
      </c>
      <c r="C52" s="299">
        <f>Trees!E45</f>
        <v>0</v>
      </c>
      <c r="D52" s="299">
        <f>Saplings!C45</f>
        <v>0</v>
      </c>
      <c r="E52" s="299">
        <f>Bamboo!C45</f>
        <v>0</v>
      </c>
      <c r="F52" s="299">
        <f>Shrub!C45</f>
        <v>0</v>
      </c>
      <c r="G52" s="299">
        <f>Shrub!E45</f>
        <v>0</v>
      </c>
      <c r="H52" s="299">
        <f>'NonTree Veg (Clip Plot)'!C45</f>
        <v>0</v>
      </c>
      <c r="I52" s="301">
        <f t="shared" si="3"/>
        <v>0</v>
      </c>
      <c r="J52" s="301">
        <f t="shared" si="4"/>
        <v>0</v>
      </c>
      <c r="K52" s="299">
        <f>Litter!C45</f>
        <v>0</v>
      </c>
      <c r="L52" s="299">
        <f>'Standing Dead Wood '!C45</f>
        <v>0</v>
      </c>
      <c r="M52" s="299">
        <f>'Lying Dead Wood'!C45</f>
        <v>0</v>
      </c>
      <c r="N52" s="301">
        <f t="shared" si="5"/>
        <v>0</v>
      </c>
      <c r="O52" s="301">
        <f t="shared" si="6"/>
        <v>0</v>
      </c>
      <c r="P52" s="192" t="str">
        <f>Soil!H40</f>
        <v/>
      </c>
      <c r="Q52" s="301" t="e">
        <f t="shared" si="7"/>
        <v>#VALUE!</v>
      </c>
      <c r="R52" s="302" t="e">
        <f t="shared" si="8"/>
        <v>#VALUE!</v>
      </c>
    </row>
    <row r="53" spans="1:18" x14ac:dyDescent="0.2">
      <c r="A53" s="222">
        <f>Trees!B46</f>
        <v>0</v>
      </c>
      <c r="B53" s="299">
        <f>Trees!C46</f>
        <v>0</v>
      </c>
      <c r="C53" s="299">
        <f>Trees!E46</f>
        <v>0</v>
      </c>
      <c r="D53" s="299">
        <f>Saplings!C46</f>
        <v>0</v>
      </c>
      <c r="E53" s="299">
        <f>Bamboo!C46</f>
        <v>0</v>
      </c>
      <c r="F53" s="299">
        <f>Shrub!C46</f>
        <v>0</v>
      </c>
      <c r="G53" s="299">
        <f>Shrub!E46</f>
        <v>0</v>
      </c>
      <c r="H53" s="299">
        <f>'NonTree Veg (Clip Plot)'!C46</f>
        <v>0</v>
      </c>
      <c r="I53" s="301">
        <f t="shared" si="3"/>
        <v>0</v>
      </c>
      <c r="J53" s="301">
        <f t="shared" si="4"/>
        <v>0</v>
      </c>
      <c r="K53" s="299">
        <f>Litter!C46</f>
        <v>0</v>
      </c>
      <c r="L53" s="299">
        <f>'Standing Dead Wood '!C46</f>
        <v>0</v>
      </c>
      <c r="M53" s="299">
        <f>'Lying Dead Wood'!C46</f>
        <v>0</v>
      </c>
      <c r="N53" s="301">
        <f t="shared" si="5"/>
        <v>0</v>
      </c>
      <c r="O53" s="301">
        <f t="shared" si="6"/>
        <v>0</v>
      </c>
      <c r="P53" s="192" t="str">
        <f>Soil!H41</f>
        <v/>
      </c>
      <c r="Q53" s="301" t="e">
        <f t="shared" si="7"/>
        <v>#VALUE!</v>
      </c>
      <c r="R53" s="302" t="e">
        <f t="shared" si="8"/>
        <v>#VALUE!</v>
      </c>
    </row>
    <row r="54" spans="1:18" x14ac:dyDescent="0.2">
      <c r="A54" s="222">
        <f>Trees!B47</f>
        <v>0</v>
      </c>
      <c r="B54" s="299">
        <f>Trees!C47</f>
        <v>0</v>
      </c>
      <c r="C54" s="299">
        <f>Trees!E47</f>
        <v>0</v>
      </c>
      <c r="D54" s="299">
        <f>Saplings!C47</f>
        <v>0</v>
      </c>
      <c r="E54" s="299">
        <f>Bamboo!C47</f>
        <v>0</v>
      </c>
      <c r="F54" s="299">
        <f>Shrub!C47</f>
        <v>0</v>
      </c>
      <c r="G54" s="299">
        <f>Shrub!E47</f>
        <v>0</v>
      </c>
      <c r="H54" s="299">
        <f>'NonTree Veg (Clip Plot)'!C47</f>
        <v>0</v>
      </c>
      <c r="I54" s="301">
        <f t="shared" si="3"/>
        <v>0</v>
      </c>
      <c r="J54" s="301">
        <f t="shared" si="4"/>
        <v>0</v>
      </c>
      <c r="K54" s="299">
        <f>Litter!C47</f>
        <v>0</v>
      </c>
      <c r="L54" s="299">
        <f>'Standing Dead Wood '!C47</f>
        <v>0</v>
      </c>
      <c r="M54" s="299">
        <f>'Lying Dead Wood'!C47</f>
        <v>0</v>
      </c>
      <c r="N54" s="301">
        <f t="shared" si="5"/>
        <v>0</v>
      </c>
      <c r="O54" s="301">
        <f t="shared" si="6"/>
        <v>0</v>
      </c>
      <c r="P54" s="192" t="str">
        <f>Soil!H42</f>
        <v/>
      </c>
      <c r="Q54" s="301" t="e">
        <f t="shared" si="7"/>
        <v>#VALUE!</v>
      </c>
      <c r="R54" s="302" t="e">
        <f t="shared" si="8"/>
        <v>#VALUE!</v>
      </c>
    </row>
    <row r="55" spans="1:18" x14ac:dyDescent="0.2">
      <c r="A55" s="222">
        <f>Trees!B48</f>
        <v>0</v>
      </c>
      <c r="B55" s="299">
        <f>Trees!C48</f>
        <v>0</v>
      </c>
      <c r="C55" s="299">
        <f>Trees!E48</f>
        <v>0</v>
      </c>
      <c r="D55" s="299">
        <f>Saplings!C48</f>
        <v>0</v>
      </c>
      <c r="E55" s="299">
        <f>Bamboo!C48</f>
        <v>0</v>
      </c>
      <c r="F55" s="299">
        <f>Shrub!C48</f>
        <v>0</v>
      </c>
      <c r="G55" s="299">
        <f>Shrub!E48</f>
        <v>0</v>
      </c>
      <c r="H55" s="299">
        <f>'NonTree Veg (Clip Plot)'!C48</f>
        <v>0</v>
      </c>
      <c r="I55" s="301">
        <f t="shared" si="3"/>
        <v>0</v>
      </c>
      <c r="J55" s="301">
        <f t="shared" si="4"/>
        <v>0</v>
      </c>
      <c r="K55" s="299">
        <f>Litter!C48</f>
        <v>0</v>
      </c>
      <c r="L55" s="299">
        <f>'Standing Dead Wood '!C48</f>
        <v>0</v>
      </c>
      <c r="M55" s="299">
        <f>'Lying Dead Wood'!C48</f>
        <v>0</v>
      </c>
      <c r="N55" s="301">
        <f t="shared" si="5"/>
        <v>0</v>
      </c>
      <c r="O55" s="301">
        <f t="shared" si="6"/>
        <v>0</v>
      </c>
      <c r="P55" s="192" t="str">
        <f>Soil!H43</f>
        <v/>
      </c>
      <c r="Q55" s="301" t="e">
        <f t="shared" si="7"/>
        <v>#VALUE!</v>
      </c>
      <c r="R55" s="302" t="e">
        <f t="shared" si="8"/>
        <v>#VALUE!</v>
      </c>
    </row>
    <row r="56" spans="1:18" x14ac:dyDescent="0.2">
      <c r="A56" s="222">
        <f>Trees!B49</f>
        <v>0</v>
      </c>
      <c r="B56" s="299">
        <f>Trees!C49</f>
        <v>0</v>
      </c>
      <c r="C56" s="299">
        <f>Trees!E49</f>
        <v>0</v>
      </c>
      <c r="D56" s="299">
        <f>Saplings!C49</f>
        <v>0</v>
      </c>
      <c r="E56" s="299">
        <f>Bamboo!C49</f>
        <v>0</v>
      </c>
      <c r="F56" s="299">
        <f>Shrub!C49</f>
        <v>0</v>
      </c>
      <c r="G56" s="299">
        <f>Shrub!E49</f>
        <v>0</v>
      </c>
      <c r="H56" s="299">
        <f>'NonTree Veg (Clip Plot)'!C49</f>
        <v>0</v>
      </c>
      <c r="I56" s="301">
        <f t="shared" si="3"/>
        <v>0</v>
      </c>
      <c r="J56" s="301">
        <f t="shared" si="4"/>
        <v>0</v>
      </c>
      <c r="K56" s="299">
        <f>Litter!C49</f>
        <v>0</v>
      </c>
      <c r="L56" s="299">
        <f>'Standing Dead Wood '!C49</f>
        <v>0</v>
      </c>
      <c r="M56" s="299">
        <f>'Lying Dead Wood'!C49</f>
        <v>0</v>
      </c>
      <c r="N56" s="301">
        <f t="shared" si="5"/>
        <v>0</v>
      </c>
      <c r="O56" s="301">
        <f t="shared" si="6"/>
        <v>0</v>
      </c>
      <c r="P56" s="192" t="str">
        <f>Soil!H44</f>
        <v/>
      </c>
      <c r="Q56" s="301" t="e">
        <f t="shared" si="7"/>
        <v>#VALUE!</v>
      </c>
      <c r="R56" s="302" t="e">
        <f t="shared" si="8"/>
        <v>#VALUE!</v>
      </c>
    </row>
    <row r="57" spans="1:18" x14ac:dyDescent="0.2">
      <c r="A57" s="222">
        <f>Trees!B50</f>
        <v>0</v>
      </c>
      <c r="B57" s="299">
        <f>Trees!C50</f>
        <v>0</v>
      </c>
      <c r="C57" s="299">
        <f>Trees!E50</f>
        <v>0</v>
      </c>
      <c r="D57" s="299">
        <f>Saplings!C50</f>
        <v>0</v>
      </c>
      <c r="E57" s="299">
        <f>Bamboo!C50</f>
        <v>0</v>
      </c>
      <c r="F57" s="299">
        <f>Shrub!C50</f>
        <v>0</v>
      </c>
      <c r="G57" s="299">
        <f>Shrub!E50</f>
        <v>0</v>
      </c>
      <c r="H57" s="299">
        <f>'NonTree Veg (Clip Plot)'!C50</f>
        <v>0</v>
      </c>
      <c r="I57" s="301">
        <f t="shared" si="3"/>
        <v>0</v>
      </c>
      <c r="J57" s="301">
        <f t="shared" si="4"/>
        <v>0</v>
      </c>
      <c r="K57" s="299">
        <f>Litter!C50</f>
        <v>0</v>
      </c>
      <c r="L57" s="299">
        <f>'Standing Dead Wood '!C50</f>
        <v>0</v>
      </c>
      <c r="M57" s="299">
        <f>'Lying Dead Wood'!C50</f>
        <v>0</v>
      </c>
      <c r="N57" s="301">
        <f t="shared" si="5"/>
        <v>0</v>
      </c>
      <c r="O57" s="301">
        <f t="shared" si="6"/>
        <v>0</v>
      </c>
      <c r="P57" s="192" t="str">
        <f>Soil!H45</f>
        <v/>
      </c>
      <c r="Q57" s="301" t="e">
        <f t="shared" si="7"/>
        <v>#VALUE!</v>
      </c>
      <c r="R57" s="302" t="e">
        <f t="shared" si="8"/>
        <v>#VALUE!</v>
      </c>
    </row>
    <row r="58" spans="1:18" x14ac:dyDescent="0.2">
      <c r="A58" s="222">
        <f>Trees!B51</f>
        <v>0</v>
      </c>
      <c r="B58" s="299">
        <f>Trees!C51</f>
        <v>0</v>
      </c>
      <c r="C58" s="299">
        <f>Trees!E51</f>
        <v>0</v>
      </c>
      <c r="D58" s="299">
        <f>Saplings!C51</f>
        <v>0</v>
      </c>
      <c r="E58" s="299">
        <f>Bamboo!C51</f>
        <v>0</v>
      </c>
      <c r="F58" s="299">
        <f>Shrub!C51</f>
        <v>0</v>
      </c>
      <c r="G58" s="299">
        <f>Shrub!E51</f>
        <v>0</v>
      </c>
      <c r="H58" s="299">
        <f>'NonTree Veg (Clip Plot)'!C51</f>
        <v>0</v>
      </c>
      <c r="I58" s="301">
        <f t="shared" si="3"/>
        <v>0</v>
      </c>
      <c r="J58" s="301">
        <f t="shared" si="4"/>
        <v>0</v>
      </c>
      <c r="K58" s="299">
        <f>Litter!C51</f>
        <v>0</v>
      </c>
      <c r="L58" s="299">
        <f>'Standing Dead Wood '!C51</f>
        <v>0</v>
      </c>
      <c r="M58" s="299">
        <f>'Lying Dead Wood'!C51</f>
        <v>0</v>
      </c>
      <c r="N58" s="301">
        <f t="shared" si="5"/>
        <v>0</v>
      </c>
      <c r="O58" s="301">
        <f t="shared" si="6"/>
        <v>0</v>
      </c>
      <c r="P58" s="192" t="str">
        <f>Soil!H46</f>
        <v/>
      </c>
      <c r="Q58" s="301" t="e">
        <f t="shared" si="7"/>
        <v>#VALUE!</v>
      </c>
      <c r="R58" s="302" t="e">
        <f t="shared" si="8"/>
        <v>#VALUE!</v>
      </c>
    </row>
    <row r="59" spans="1:18" x14ac:dyDescent="0.2">
      <c r="A59" s="222">
        <f>Trees!B52</f>
        <v>0</v>
      </c>
      <c r="B59" s="299">
        <f>Trees!C52</f>
        <v>0</v>
      </c>
      <c r="C59" s="299">
        <f>Trees!E52</f>
        <v>0</v>
      </c>
      <c r="D59" s="299">
        <f>Saplings!C52</f>
        <v>0</v>
      </c>
      <c r="E59" s="299">
        <f>Bamboo!C52</f>
        <v>0</v>
      </c>
      <c r="F59" s="299">
        <f>Shrub!C52</f>
        <v>0</v>
      </c>
      <c r="G59" s="299">
        <f>Shrub!E52</f>
        <v>0</v>
      </c>
      <c r="H59" s="299">
        <f>'NonTree Veg (Clip Plot)'!C52</f>
        <v>0</v>
      </c>
      <c r="I59" s="301">
        <f t="shared" si="3"/>
        <v>0</v>
      </c>
      <c r="J59" s="301">
        <f t="shared" si="4"/>
        <v>0</v>
      </c>
      <c r="K59" s="299">
        <f>Litter!C52</f>
        <v>0</v>
      </c>
      <c r="L59" s="299">
        <f>'Standing Dead Wood '!C52</f>
        <v>0</v>
      </c>
      <c r="M59" s="299">
        <f>'Lying Dead Wood'!C52</f>
        <v>0</v>
      </c>
      <c r="N59" s="301">
        <f t="shared" si="5"/>
        <v>0</v>
      </c>
      <c r="O59" s="301">
        <f t="shared" si="6"/>
        <v>0</v>
      </c>
      <c r="P59" s="192" t="str">
        <f>Soil!H47</f>
        <v/>
      </c>
      <c r="Q59" s="301" t="e">
        <f t="shared" si="7"/>
        <v>#VALUE!</v>
      </c>
      <c r="R59" s="302" t="e">
        <f t="shared" si="8"/>
        <v>#VALUE!</v>
      </c>
    </row>
    <row r="60" spans="1:18" x14ac:dyDescent="0.2">
      <c r="A60" s="222">
        <f>Trees!B53</f>
        <v>0</v>
      </c>
      <c r="B60" s="299">
        <f>Trees!C53</f>
        <v>0</v>
      </c>
      <c r="C60" s="299">
        <f>Trees!E53</f>
        <v>0</v>
      </c>
      <c r="D60" s="299">
        <f>Saplings!C53</f>
        <v>0</v>
      </c>
      <c r="E60" s="299">
        <f>Bamboo!C53</f>
        <v>0</v>
      </c>
      <c r="F60" s="299">
        <f>Shrub!C53</f>
        <v>0</v>
      </c>
      <c r="G60" s="299">
        <f>Shrub!E53</f>
        <v>0</v>
      </c>
      <c r="H60" s="299">
        <f>'NonTree Veg (Clip Plot)'!C53</f>
        <v>0</v>
      </c>
      <c r="I60" s="301">
        <f t="shared" si="3"/>
        <v>0</v>
      </c>
      <c r="J60" s="301">
        <f t="shared" si="4"/>
        <v>0</v>
      </c>
      <c r="K60" s="299">
        <f>Litter!C53</f>
        <v>0</v>
      </c>
      <c r="L60" s="299">
        <f>'Standing Dead Wood '!C53</f>
        <v>0</v>
      </c>
      <c r="M60" s="299">
        <f>'Lying Dead Wood'!C53</f>
        <v>0</v>
      </c>
      <c r="N60" s="301">
        <f t="shared" si="5"/>
        <v>0</v>
      </c>
      <c r="O60" s="301">
        <f t="shared" si="6"/>
        <v>0</v>
      </c>
      <c r="P60" s="192" t="str">
        <f>Soil!H48</f>
        <v/>
      </c>
      <c r="Q60" s="301" t="e">
        <f t="shared" si="7"/>
        <v>#VALUE!</v>
      </c>
      <c r="R60" s="302" t="e">
        <f t="shared" si="8"/>
        <v>#VALUE!</v>
      </c>
    </row>
    <row r="61" spans="1:18" x14ac:dyDescent="0.2">
      <c r="A61" s="222">
        <f>Trees!B54</f>
        <v>0</v>
      </c>
      <c r="B61" s="299">
        <f>Trees!C54</f>
        <v>0</v>
      </c>
      <c r="C61" s="299">
        <f>Trees!E54</f>
        <v>0</v>
      </c>
      <c r="D61" s="299">
        <f>Saplings!C54</f>
        <v>0</v>
      </c>
      <c r="E61" s="299">
        <f>Bamboo!C54</f>
        <v>0</v>
      </c>
      <c r="F61" s="299">
        <f>Shrub!C54</f>
        <v>0</v>
      </c>
      <c r="G61" s="299">
        <f>Shrub!E54</f>
        <v>0</v>
      </c>
      <c r="H61" s="299">
        <f>'NonTree Veg (Clip Plot)'!C54</f>
        <v>0</v>
      </c>
      <c r="I61" s="301">
        <f t="shared" si="3"/>
        <v>0</v>
      </c>
      <c r="J61" s="301">
        <f t="shared" si="4"/>
        <v>0</v>
      </c>
      <c r="K61" s="299">
        <f>Litter!C54</f>
        <v>0</v>
      </c>
      <c r="L61" s="299">
        <f>'Standing Dead Wood '!C54</f>
        <v>0</v>
      </c>
      <c r="M61" s="299">
        <f>'Lying Dead Wood'!C54</f>
        <v>0</v>
      </c>
      <c r="N61" s="301">
        <f t="shared" si="5"/>
        <v>0</v>
      </c>
      <c r="O61" s="301">
        <f t="shared" si="6"/>
        <v>0</v>
      </c>
      <c r="P61" s="192" t="str">
        <f>Soil!H49</f>
        <v/>
      </c>
      <c r="Q61" s="301" t="e">
        <f t="shared" si="7"/>
        <v>#VALUE!</v>
      </c>
      <c r="R61" s="302" t="e">
        <f t="shared" si="8"/>
        <v>#VALUE!</v>
      </c>
    </row>
    <row r="62" spans="1:18" x14ac:dyDescent="0.2">
      <c r="A62" s="222">
        <f>Trees!B55</f>
        <v>0</v>
      </c>
      <c r="B62" s="299">
        <f>Trees!C55</f>
        <v>0</v>
      </c>
      <c r="C62" s="299">
        <f>Trees!E55</f>
        <v>0</v>
      </c>
      <c r="D62" s="299">
        <f>Saplings!C55</f>
        <v>0</v>
      </c>
      <c r="E62" s="299">
        <f>Bamboo!C55</f>
        <v>0</v>
      </c>
      <c r="F62" s="299">
        <f>Shrub!C55</f>
        <v>0</v>
      </c>
      <c r="G62" s="299">
        <f>Shrub!E55</f>
        <v>0</v>
      </c>
      <c r="H62" s="299">
        <f>'NonTree Veg (Clip Plot)'!C55</f>
        <v>0</v>
      </c>
      <c r="I62" s="301">
        <f t="shared" si="3"/>
        <v>0</v>
      </c>
      <c r="J62" s="301">
        <f t="shared" si="4"/>
        <v>0</v>
      </c>
      <c r="K62" s="299">
        <f>Litter!C55</f>
        <v>0</v>
      </c>
      <c r="L62" s="299">
        <f>'Standing Dead Wood '!C55</f>
        <v>0</v>
      </c>
      <c r="M62" s="299">
        <f>'Lying Dead Wood'!C55</f>
        <v>0</v>
      </c>
      <c r="N62" s="301">
        <f t="shared" si="5"/>
        <v>0</v>
      </c>
      <c r="O62" s="301">
        <f t="shared" si="6"/>
        <v>0</v>
      </c>
      <c r="P62" s="192" t="str">
        <f>Soil!H50</f>
        <v/>
      </c>
      <c r="Q62" s="301" t="e">
        <f t="shared" si="7"/>
        <v>#VALUE!</v>
      </c>
      <c r="R62" s="302" t="e">
        <f t="shared" si="8"/>
        <v>#VALUE!</v>
      </c>
    </row>
    <row r="63" spans="1:18" x14ac:dyDescent="0.2">
      <c r="A63" s="222">
        <f>Trees!B56</f>
        <v>0</v>
      </c>
      <c r="B63" s="299">
        <f>Trees!C56</f>
        <v>0</v>
      </c>
      <c r="C63" s="299">
        <f>Trees!E56</f>
        <v>0</v>
      </c>
      <c r="D63" s="299">
        <f>Saplings!C56</f>
        <v>0</v>
      </c>
      <c r="E63" s="299">
        <f>Bamboo!C56</f>
        <v>0</v>
      </c>
      <c r="F63" s="299">
        <f>Shrub!C56</f>
        <v>0</v>
      </c>
      <c r="G63" s="299">
        <f>Shrub!E56</f>
        <v>0</v>
      </c>
      <c r="H63" s="299">
        <f>'NonTree Veg (Clip Plot)'!C56</f>
        <v>0</v>
      </c>
      <c r="I63" s="301">
        <f t="shared" si="3"/>
        <v>0</v>
      </c>
      <c r="J63" s="301">
        <f t="shared" si="4"/>
        <v>0</v>
      </c>
      <c r="K63" s="299">
        <f>Litter!C56</f>
        <v>0</v>
      </c>
      <c r="L63" s="299">
        <f>'Standing Dead Wood '!C56</f>
        <v>0</v>
      </c>
      <c r="M63" s="299">
        <f>'Lying Dead Wood'!C56</f>
        <v>0</v>
      </c>
      <c r="N63" s="301">
        <f t="shared" si="5"/>
        <v>0</v>
      </c>
      <c r="O63" s="301">
        <f t="shared" si="6"/>
        <v>0</v>
      </c>
      <c r="P63" s="192" t="str">
        <f>Soil!H51</f>
        <v/>
      </c>
      <c r="Q63" s="301" t="e">
        <f t="shared" si="7"/>
        <v>#VALUE!</v>
      </c>
      <c r="R63" s="302" t="e">
        <f t="shared" si="8"/>
        <v>#VALUE!</v>
      </c>
    </row>
    <row r="64" spans="1:18" x14ac:dyDescent="0.2">
      <c r="A64" s="222">
        <f>Trees!B57</f>
        <v>0</v>
      </c>
      <c r="B64" s="299">
        <f>Trees!C57</f>
        <v>0</v>
      </c>
      <c r="C64" s="299">
        <f>Trees!E57</f>
        <v>0</v>
      </c>
      <c r="D64" s="299">
        <f>Saplings!C57</f>
        <v>0</v>
      </c>
      <c r="E64" s="299">
        <f>Bamboo!C57</f>
        <v>0</v>
      </c>
      <c r="F64" s="299">
        <f>Shrub!C57</f>
        <v>0</v>
      </c>
      <c r="G64" s="299">
        <f>Shrub!E57</f>
        <v>0</v>
      </c>
      <c r="H64" s="299">
        <f>'NonTree Veg (Clip Plot)'!C57</f>
        <v>0</v>
      </c>
      <c r="I64" s="301">
        <f t="shared" si="3"/>
        <v>0</v>
      </c>
      <c r="J64" s="301">
        <f t="shared" si="4"/>
        <v>0</v>
      </c>
      <c r="K64" s="299">
        <f>Litter!C57</f>
        <v>0</v>
      </c>
      <c r="L64" s="299">
        <f>'Standing Dead Wood '!C57</f>
        <v>0</v>
      </c>
      <c r="M64" s="299">
        <f>'Lying Dead Wood'!C57</f>
        <v>0</v>
      </c>
      <c r="N64" s="301">
        <f t="shared" si="5"/>
        <v>0</v>
      </c>
      <c r="O64" s="301">
        <f t="shared" si="6"/>
        <v>0</v>
      </c>
      <c r="P64" s="192" t="str">
        <f>Soil!H52</f>
        <v/>
      </c>
      <c r="Q64" s="301" t="e">
        <f t="shared" si="7"/>
        <v>#VALUE!</v>
      </c>
      <c r="R64" s="302" t="e">
        <f t="shared" si="8"/>
        <v>#VALUE!</v>
      </c>
    </row>
    <row r="65" spans="1:18" x14ac:dyDescent="0.2">
      <c r="A65" s="222">
        <f>Trees!B58</f>
        <v>0</v>
      </c>
      <c r="B65" s="299">
        <f>Trees!C58</f>
        <v>0</v>
      </c>
      <c r="C65" s="299">
        <f>Trees!E58</f>
        <v>0</v>
      </c>
      <c r="D65" s="299">
        <f>Saplings!C58</f>
        <v>0</v>
      </c>
      <c r="E65" s="299">
        <f>Bamboo!C58</f>
        <v>0</v>
      </c>
      <c r="F65" s="299">
        <f>Shrub!C58</f>
        <v>0</v>
      </c>
      <c r="G65" s="299">
        <f>Shrub!E58</f>
        <v>0</v>
      </c>
      <c r="H65" s="299">
        <f>'NonTree Veg (Clip Plot)'!C58</f>
        <v>0</v>
      </c>
      <c r="I65" s="301">
        <f t="shared" si="3"/>
        <v>0</v>
      </c>
      <c r="J65" s="301">
        <f t="shared" si="4"/>
        <v>0</v>
      </c>
      <c r="K65" s="299">
        <f>Litter!C58</f>
        <v>0</v>
      </c>
      <c r="L65" s="299">
        <f>'Standing Dead Wood '!C58</f>
        <v>0</v>
      </c>
      <c r="M65" s="299">
        <f>'Lying Dead Wood'!C58</f>
        <v>0</v>
      </c>
      <c r="N65" s="301">
        <f t="shared" si="5"/>
        <v>0</v>
      </c>
      <c r="O65" s="301">
        <f t="shared" si="6"/>
        <v>0</v>
      </c>
      <c r="P65" s="192" t="str">
        <f>Soil!H53</f>
        <v/>
      </c>
      <c r="Q65" s="301" t="e">
        <f t="shared" si="7"/>
        <v>#VALUE!</v>
      </c>
      <c r="R65" s="302" t="e">
        <f t="shared" si="8"/>
        <v>#VALUE!</v>
      </c>
    </row>
    <row r="66" spans="1:18" x14ac:dyDescent="0.2">
      <c r="A66" s="222">
        <f>Trees!B59</f>
        <v>0</v>
      </c>
      <c r="B66" s="299">
        <f>Trees!C59</f>
        <v>0</v>
      </c>
      <c r="C66" s="299">
        <f>Trees!E59</f>
        <v>0</v>
      </c>
      <c r="D66" s="299">
        <f>Saplings!C59</f>
        <v>0</v>
      </c>
      <c r="E66" s="299">
        <f>Bamboo!C59</f>
        <v>0</v>
      </c>
      <c r="F66" s="299">
        <f>Shrub!C59</f>
        <v>0</v>
      </c>
      <c r="G66" s="299">
        <f>Shrub!E59</f>
        <v>0</v>
      </c>
      <c r="H66" s="299">
        <f>'NonTree Veg (Clip Plot)'!C59</f>
        <v>0</v>
      </c>
      <c r="I66" s="301">
        <f t="shared" si="3"/>
        <v>0</v>
      </c>
      <c r="J66" s="301">
        <f t="shared" si="4"/>
        <v>0</v>
      </c>
      <c r="K66" s="299">
        <f>Litter!C59</f>
        <v>0</v>
      </c>
      <c r="L66" s="299">
        <f>'Standing Dead Wood '!C59</f>
        <v>0</v>
      </c>
      <c r="M66" s="299">
        <f>'Lying Dead Wood'!C59</f>
        <v>0</v>
      </c>
      <c r="N66" s="301">
        <f t="shared" si="5"/>
        <v>0</v>
      </c>
      <c r="O66" s="301">
        <f t="shared" si="6"/>
        <v>0</v>
      </c>
      <c r="P66" s="192" t="str">
        <f>Soil!H54</f>
        <v/>
      </c>
      <c r="Q66" s="301" t="e">
        <f t="shared" si="7"/>
        <v>#VALUE!</v>
      </c>
      <c r="R66" s="302" t="e">
        <f t="shared" si="8"/>
        <v>#VALUE!</v>
      </c>
    </row>
    <row r="67" spans="1:18" x14ac:dyDescent="0.2">
      <c r="A67" s="222">
        <f>Trees!B60</f>
        <v>0</v>
      </c>
      <c r="B67" s="299">
        <f>Trees!C60</f>
        <v>0</v>
      </c>
      <c r="C67" s="299">
        <f>Trees!E60</f>
        <v>0</v>
      </c>
      <c r="D67" s="299">
        <f>Saplings!C60</f>
        <v>0</v>
      </c>
      <c r="E67" s="299">
        <f>Bamboo!C60</f>
        <v>0</v>
      </c>
      <c r="F67" s="299">
        <f>Shrub!C60</f>
        <v>0</v>
      </c>
      <c r="G67" s="299">
        <f>Shrub!E60</f>
        <v>0</v>
      </c>
      <c r="H67" s="299">
        <f>'NonTree Veg (Clip Plot)'!C60</f>
        <v>0</v>
      </c>
      <c r="I67" s="301">
        <f t="shared" si="3"/>
        <v>0</v>
      </c>
      <c r="J67" s="301">
        <f t="shared" si="4"/>
        <v>0</v>
      </c>
      <c r="K67" s="299">
        <f>Litter!C60</f>
        <v>0</v>
      </c>
      <c r="L67" s="299">
        <f>'Standing Dead Wood '!C60</f>
        <v>0</v>
      </c>
      <c r="M67" s="299">
        <f>'Lying Dead Wood'!C60</f>
        <v>0</v>
      </c>
      <c r="N67" s="301">
        <f t="shared" si="5"/>
        <v>0</v>
      </c>
      <c r="O67" s="301">
        <f t="shared" si="6"/>
        <v>0</v>
      </c>
      <c r="P67" s="192" t="str">
        <f>Soil!H55</f>
        <v/>
      </c>
      <c r="Q67" s="301" t="e">
        <f t="shared" si="7"/>
        <v>#VALUE!</v>
      </c>
      <c r="R67" s="302" t="e">
        <f t="shared" si="8"/>
        <v>#VALUE!</v>
      </c>
    </row>
    <row r="68" spans="1:18" x14ac:dyDescent="0.2">
      <c r="A68" s="222">
        <f>Trees!B61</f>
        <v>0</v>
      </c>
      <c r="B68" s="299">
        <f>Trees!C61</f>
        <v>0</v>
      </c>
      <c r="C68" s="299">
        <f>Trees!E61</f>
        <v>0</v>
      </c>
      <c r="D68" s="299">
        <f>Saplings!C61</f>
        <v>0</v>
      </c>
      <c r="E68" s="299">
        <f>Bamboo!C61</f>
        <v>0</v>
      </c>
      <c r="F68" s="299">
        <f>Shrub!C61</f>
        <v>0</v>
      </c>
      <c r="G68" s="299">
        <f>Shrub!E61</f>
        <v>0</v>
      </c>
      <c r="H68" s="299">
        <f>'NonTree Veg (Clip Plot)'!C61</f>
        <v>0</v>
      </c>
      <c r="I68" s="301">
        <f t="shared" si="3"/>
        <v>0</v>
      </c>
      <c r="J68" s="301">
        <f t="shared" si="4"/>
        <v>0</v>
      </c>
      <c r="K68" s="299">
        <f>Litter!C61</f>
        <v>0</v>
      </c>
      <c r="L68" s="299">
        <f>'Standing Dead Wood '!C61</f>
        <v>0</v>
      </c>
      <c r="M68" s="299">
        <f>'Lying Dead Wood'!C61</f>
        <v>0</v>
      </c>
      <c r="N68" s="301">
        <f t="shared" si="5"/>
        <v>0</v>
      </c>
      <c r="O68" s="301">
        <f t="shared" si="6"/>
        <v>0</v>
      </c>
      <c r="P68" s="192" t="str">
        <f>Soil!H56</f>
        <v/>
      </c>
      <c r="Q68" s="301" t="e">
        <f t="shared" si="7"/>
        <v>#VALUE!</v>
      </c>
      <c r="R68" s="302" t="e">
        <f t="shared" si="8"/>
        <v>#VALUE!</v>
      </c>
    </row>
    <row r="69" spans="1:18" x14ac:dyDescent="0.2">
      <c r="A69" s="222">
        <f>Trees!B62</f>
        <v>0</v>
      </c>
      <c r="B69" s="299">
        <f>Trees!C62</f>
        <v>0</v>
      </c>
      <c r="C69" s="299">
        <f>Trees!E62</f>
        <v>0</v>
      </c>
      <c r="D69" s="299">
        <f>Saplings!C62</f>
        <v>0</v>
      </c>
      <c r="E69" s="299">
        <f>Bamboo!C62</f>
        <v>0</v>
      </c>
      <c r="F69" s="299">
        <f>Shrub!C62</f>
        <v>0</v>
      </c>
      <c r="G69" s="299">
        <f>Shrub!E62</f>
        <v>0</v>
      </c>
      <c r="H69" s="299">
        <f>'NonTree Veg (Clip Plot)'!C62</f>
        <v>0</v>
      </c>
      <c r="I69" s="301">
        <f t="shared" si="3"/>
        <v>0</v>
      </c>
      <c r="J69" s="301">
        <f t="shared" si="4"/>
        <v>0</v>
      </c>
      <c r="K69" s="299">
        <f>Litter!C62</f>
        <v>0</v>
      </c>
      <c r="L69" s="299">
        <f>'Standing Dead Wood '!C62</f>
        <v>0</v>
      </c>
      <c r="M69" s="299">
        <f>'Lying Dead Wood'!C62</f>
        <v>0</v>
      </c>
      <c r="N69" s="301">
        <f t="shared" si="5"/>
        <v>0</v>
      </c>
      <c r="O69" s="301">
        <f t="shared" si="6"/>
        <v>0</v>
      </c>
      <c r="P69" s="192" t="str">
        <f>Soil!H57</f>
        <v/>
      </c>
      <c r="Q69" s="301" t="e">
        <f t="shared" si="7"/>
        <v>#VALUE!</v>
      </c>
      <c r="R69" s="302" t="e">
        <f t="shared" si="8"/>
        <v>#VALUE!</v>
      </c>
    </row>
    <row r="70" spans="1:18" x14ac:dyDescent="0.2">
      <c r="A70" s="222">
        <f>Trees!B63</f>
        <v>0</v>
      </c>
      <c r="B70" s="299">
        <f>Trees!C63</f>
        <v>0</v>
      </c>
      <c r="C70" s="299">
        <f>Trees!E63</f>
        <v>0</v>
      </c>
      <c r="D70" s="299">
        <f>Saplings!C63</f>
        <v>0</v>
      </c>
      <c r="E70" s="299">
        <f>Bamboo!C63</f>
        <v>0</v>
      </c>
      <c r="F70" s="299">
        <f>Shrub!C63</f>
        <v>0</v>
      </c>
      <c r="G70" s="299">
        <f>Shrub!E63</f>
        <v>0</v>
      </c>
      <c r="H70" s="299">
        <f>'NonTree Veg (Clip Plot)'!C63</f>
        <v>0</v>
      </c>
      <c r="I70" s="301">
        <f t="shared" si="3"/>
        <v>0</v>
      </c>
      <c r="J70" s="301">
        <f t="shared" si="4"/>
        <v>0</v>
      </c>
      <c r="K70" s="299">
        <f>Litter!C63</f>
        <v>0</v>
      </c>
      <c r="L70" s="299">
        <f>'Standing Dead Wood '!C63</f>
        <v>0</v>
      </c>
      <c r="M70" s="299">
        <f>'Lying Dead Wood'!C63</f>
        <v>0</v>
      </c>
      <c r="N70" s="301">
        <f t="shared" si="5"/>
        <v>0</v>
      </c>
      <c r="O70" s="301">
        <f t="shared" si="6"/>
        <v>0</v>
      </c>
      <c r="P70" s="192" t="str">
        <f>Soil!H58</f>
        <v/>
      </c>
      <c r="Q70" s="301" t="e">
        <f t="shared" si="7"/>
        <v>#VALUE!</v>
      </c>
      <c r="R70" s="302" t="e">
        <f t="shared" si="8"/>
        <v>#VALUE!</v>
      </c>
    </row>
    <row r="71" spans="1:18" x14ac:dyDescent="0.2">
      <c r="A71" s="222">
        <f>Trees!B64</f>
        <v>0</v>
      </c>
      <c r="B71" s="299">
        <f>Trees!C64</f>
        <v>0</v>
      </c>
      <c r="C71" s="299">
        <f>Trees!E64</f>
        <v>0</v>
      </c>
      <c r="D71" s="299">
        <f>Saplings!C64</f>
        <v>0</v>
      </c>
      <c r="E71" s="299">
        <f>Bamboo!C64</f>
        <v>0</v>
      </c>
      <c r="F71" s="299">
        <f>Shrub!C64</f>
        <v>0</v>
      </c>
      <c r="G71" s="299">
        <f>Shrub!E64</f>
        <v>0</v>
      </c>
      <c r="H71" s="299">
        <f>'NonTree Veg (Clip Plot)'!C64</f>
        <v>0</v>
      </c>
      <c r="I71" s="301">
        <f t="shared" si="3"/>
        <v>0</v>
      </c>
      <c r="J71" s="301">
        <f t="shared" si="4"/>
        <v>0</v>
      </c>
      <c r="K71" s="299">
        <f>Litter!C64</f>
        <v>0</v>
      </c>
      <c r="L71" s="299">
        <f>'Standing Dead Wood '!C64</f>
        <v>0</v>
      </c>
      <c r="M71" s="299">
        <f>'Lying Dead Wood'!C64</f>
        <v>0</v>
      </c>
      <c r="N71" s="301">
        <f t="shared" si="5"/>
        <v>0</v>
      </c>
      <c r="O71" s="301">
        <f t="shared" si="6"/>
        <v>0</v>
      </c>
      <c r="P71" s="192" t="str">
        <f>Soil!H59</f>
        <v/>
      </c>
      <c r="Q71" s="301" t="e">
        <f t="shared" si="7"/>
        <v>#VALUE!</v>
      </c>
      <c r="R71" s="302" t="e">
        <f t="shared" si="8"/>
        <v>#VALUE!</v>
      </c>
    </row>
    <row r="72" spans="1:18" x14ac:dyDescent="0.2">
      <c r="A72" s="222">
        <f>Trees!B65</f>
        <v>0</v>
      </c>
      <c r="B72" s="299">
        <f>Trees!C65</f>
        <v>0</v>
      </c>
      <c r="C72" s="299">
        <f>Trees!E65</f>
        <v>0</v>
      </c>
      <c r="D72" s="299">
        <f>Saplings!C65</f>
        <v>0</v>
      </c>
      <c r="E72" s="299">
        <f>Bamboo!C65</f>
        <v>0</v>
      </c>
      <c r="F72" s="299">
        <f>Shrub!C65</f>
        <v>0</v>
      </c>
      <c r="G72" s="299">
        <f>Shrub!E65</f>
        <v>0</v>
      </c>
      <c r="H72" s="299">
        <f>'NonTree Veg (Clip Plot)'!C65</f>
        <v>0</v>
      </c>
      <c r="I72" s="301">
        <f t="shared" si="3"/>
        <v>0</v>
      </c>
      <c r="J72" s="301">
        <f t="shared" si="4"/>
        <v>0</v>
      </c>
      <c r="K72" s="299">
        <f>Litter!C65</f>
        <v>0</v>
      </c>
      <c r="L72" s="299">
        <f>'Standing Dead Wood '!C65</f>
        <v>0</v>
      </c>
      <c r="M72" s="299">
        <f>'Lying Dead Wood'!C65</f>
        <v>0</v>
      </c>
      <c r="N72" s="301">
        <f t="shared" si="5"/>
        <v>0</v>
      </c>
      <c r="O72" s="301">
        <f t="shared" si="6"/>
        <v>0</v>
      </c>
      <c r="P72" s="192" t="str">
        <f>Soil!H60</f>
        <v/>
      </c>
      <c r="Q72" s="301" t="e">
        <f t="shared" si="7"/>
        <v>#VALUE!</v>
      </c>
      <c r="R72" s="302" t="e">
        <f t="shared" si="8"/>
        <v>#VALUE!</v>
      </c>
    </row>
    <row r="73" spans="1:18" x14ac:dyDescent="0.2">
      <c r="A73" s="222">
        <f>Trees!B66</f>
        <v>0</v>
      </c>
      <c r="B73" s="299">
        <f>Trees!C66</f>
        <v>0</v>
      </c>
      <c r="C73" s="299">
        <f>Trees!E66</f>
        <v>0</v>
      </c>
      <c r="D73" s="299">
        <f>Saplings!C66</f>
        <v>0</v>
      </c>
      <c r="E73" s="299">
        <f>Bamboo!C66</f>
        <v>0</v>
      </c>
      <c r="F73" s="299">
        <f>Shrub!C66</f>
        <v>0</v>
      </c>
      <c r="G73" s="299">
        <f>Shrub!E66</f>
        <v>0</v>
      </c>
      <c r="H73" s="299">
        <f>'NonTree Veg (Clip Plot)'!C66</f>
        <v>0</v>
      </c>
      <c r="I73" s="301">
        <f t="shared" si="3"/>
        <v>0</v>
      </c>
      <c r="J73" s="301">
        <f t="shared" si="4"/>
        <v>0</v>
      </c>
      <c r="K73" s="299">
        <f>Litter!C66</f>
        <v>0</v>
      </c>
      <c r="L73" s="299">
        <f>'Standing Dead Wood '!C66</f>
        <v>0</v>
      </c>
      <c r="M73" s="299">
        <f>'Lying Dead Wood'!C66</f>
        <v>0</v>
      </c>
      <c r="N73" s="301">
        <f t="shared" si="5"/>
        <v>0</v>
      </c>
      <c r="O73" s="301">
        <f t="shared" si="6"/>
        <v>0</v>
      </c>
      <c r="P73" s="192" t="str">
        <f>Soil!H61</f>
        <v/>
      </c>
      <c r="Q73" s="301" t="e">
        <f t="shared" si="7"/>
        <v>#VALUE!</v>
      </c>
      <c r="R73" s="302" t="e">
        <f t="shared" si="8"/>
        <v>#VALUE!</v>
      </c>
    </row>
    <row r="74" spans="1:18" x14ac:dyDescent="0.2">
      <c r="A74" s="222">
        <f>Trees!B67</f>
        <v>0</v>
      </c>
      <c r="B74" s="299">
        <f>Trees!C67</f>
        <v>0</v>
      </c>
      <c r="C74" s="299">
        <f>Trees!E67</f>
        <v>0</v>
      </c>
      <c r="D74" s="299">
        <f>Saplings!C67</f>
        <v>0</v>
      </c>
      <c r="E74" s="299">
        <f>Bamboo!C67</f>
        <v>0</v>
      </c>
      <c r="F74" s="299">
        <f>Shrub!C67</f>
        <v>0</v>
      </c>
      <c r="G74" s="299">
        <f>Shrub!E67</f>
        <v>0</v>
      </c>
      <c r="H74" s="299">
        <f>'NonTree Veg (Clip Plot)'!C67</f>
        <v>0</v>
      </c>
      <c r="I74" s="301">
        <f t="shared" si="3"/>
        <v>0</v>
      </c>
      <c r="J74" s="301">
        <f t="shared" si="4"/>
        <v>0</v>
      </c>
      <c r="K74" s="299">
        <f>Litter!C67</f>
        <v>0</v>
      </c>
      <c r="L74" s="299">
        <f>'Standing Dead Wood '!C67</f>
        <v>0</v>
      </c>
      <c r="M74" s="299">
        <f>'Lying Dead Wood'!C67</f>
        <v>0</v>
      </c>
      <c r="N74" s="301">
        <f t="shared" si="5"/>
        <v>0</v>
      </c>
      <c r="O74" s="301">
        <f t="shared" si="6"/>
        <v>0</v>
      </c>
      <c r="P74" s="192" t="str">
        <f>Soil!H62</f>
        <v/>
      </c>
      <c r="Q74" s="301" t="e">
        <f t="shared" si="7"/>
        <v>#VALUE!</v>
      </c>
      <c r="R74" s="302" t="e">
        <f t="shared" si="8"/>
        <v>#VALUE!</v>
      </c>
    </row>
    <row r="75" spans="1:18" x14ac:dyDescent="0.2">
      <c r="A75" s="222">
        <f>Trees!B68</f>
        <v>0</v>
      </c>
      <c r="B75" s="299">
        <f>Trees!C68</f>
        <v>0</v>
      </c>
      <c r="C75" s="299">
        <f>Trees!E68</f>
        <v>0</v>
      </c>
      <c r="D75" s="299">
        <f>Saplings!C68</f>
        <v>0</v>
      </c>
      <c r="E75" s="299">
        <f>Bamboo!C68</f>
        <v>0</v>
      </c>
      <c r="F75" s="299">
        <f>Shrub!C68</f>
        <v>0</v>
      </c>
      <c r="G75" s="299">
        <f>Shrub!E68</f>
        <v>0</v>
      </c>
      <c r="H75" s="299">
        <f>'NonTree Veg (Clip Plot)'!C68</f>
        <v>0</v>
      </c>
      <c r="I75" s="301">
        <f t="shared" si="3"/>
        <v>0</v>
      </c>
      <c r="J75" s="301">
        <f t="shared" si="4"/>
        <v>0</v>
      </c>
      <c r="K75" s="299">
        <f>Litter!C68</f>
        <v>0</v>
      </c>
      <c r="L75" s="299">
        <f>'Standing Dead Wood '!C68</f>
        <v>0</v>
      </c>
      <c r="M75" s="299">
        <f>'Lying Dead Wood'!C68</f>
        <v>0</v>
      </c>
      <c r="N75" s="301">
        <f t="shared" si="5"/>
        <v>0</v>
      </c>
      <c r="O75" s="301">
        <f t="shared" si="6"/>
        <v>0</v>
      </c>
      <c r="P75" s="192" t="str">
        <f>Soil!H63</f>
        <v/>
      </c>
      <c r="Q75" s="301" t="e">
        <f t="shared" si="7"/>
        <v>#VALUE!</v>
      </c>
      <c r="R75" s="302" t="e">
        <f t="shared" si="8"/>
        <v>#VALUE!</v>
      </c>
    </row>
    <row r="76" spans="1:18" x14ac:dyDescent="0.2">
      <c r="A76" s="222">
        <f>Trees!B69</f>
        <v>0</v>
      </c>
      <c r="B76" s="299">
        <f>Trees!C69</f>
        <v>0</v>
      </c>
      <c r="C76" s="299">
        <f>Trees!E69</f>
        <v>0</v>
      </c>
      <c r="D76" s="299">
        <f>Saplings!C69</f>
        <v>0</v>
      </c>
      <c r="E76" s="299">
        <f>Bamboo!C69</f>
        <v>0</v>
      </c>
      <c r="F76" s="299">
        <f>Shrub!C69</f>
        <v>0</v>
      </c>
      <c r="G76" s="299">
        <f>Shrub!E69</f>
        <v>0</v>
      </c>
      <c r="H76" s="299">
        <f>'NonTree Veg (Clip Plot)'!C69</f>
        <v>0</v>
      </c>
      <c r="I76" s="301">
        <f t="shared" si="3"/>
        <v>0</v>
      </c>
      <c r="J76" s="301">
        <f t="shared" si="4"/>
        <v>0</v>
      </c>
      <c r="K76" s="299">
        <f>Litter!C69</f>
        <v>0</v>
      </c>
      <c r="L76" s="299">
        <f>'Standing Dead Wood '!C69</f>
        <v>0</v>
      </c>
      <c r="M76" s="299">
        <f>'Lying Dead Wood'!C69</f>
        <v>0</v>
      </c>
      <c r="N76" s="301">
        <f t="shared" si="5"/>
        <v>0</v>
      </c>
      <c r="O76" s="301">
        <f t="shared" si="6"/>
        <v>0</v>
      </c>
      <c r="P76" s="192" t="str">
        <f>Soil!H64</f>
        <v/>
      </c>
      <c r="Q76" s="301" t="e">
        <f t="shared" si="7"/>
        <v>#VALUE!</v>
      </c>
      <c r="R76" s="302" t="e">
        <f t="shared" si="8"/>
        <v>#VALUE!</v>
      </c>
    </row>
    <row r="77" spans="1:18" x14ac:dyDescent="0.2">
      <c r="A77" s="222">
        <f>Trees!B70</f>
        <v>0</v>
      </c>
      <c r="B77" s="299">
        <f>Trees!C70</f>
        <v>0</v>
      </c>
      <c r="C77" s="299">
        <f>Trees!E70</f>
        <v>0</v>
      </c>
      <c r="D77" s="299">
        <f>Saplings!C70</f>
        <v>0</v>
      </c>
      <c r="E77" s="299">
        <f>Bamboo!C70</f>
        <v>0</v>
      </c>
      <c r="F77" s="299">
        <f>Shrub!C70</f>
        <v>0</v>
      </c>
      <c r="G77" s="299">
        <f>Shrub!E70</f>
        <v>0</v>
      </c>
      <c r="H77" s="299">
        <f>'NonTree Veg (Clip Plot)'!C70</f>
        <v>0</v>
      </c>
      <c r="I77" s="301">
        <f t="shared" si="3"/>
        <v>0</v>
      </c>
      <c r="J77" s="301">
        <f t="shared" si="4"/>
        <v>0</v>
      </c>
      <c r="K77" s="299">
        <f>Litter!C70</f>
        <v>0</v>
      </c>
      <c r="L77" s="299">
        <f>'Standing Dead Wood '!C70</f>
        <v>0</v>
      </c>
      <c r="M77" s="299">
        <f>'Lying Dead Wood'!C70</f>
        <v>0</v>
      </c>
      <c r="N77" s="301">
        <f t="shared" si="5"/>
        <v>0</v>
      </c>
      <c r="O77" s="301">
        <f t="shared" si="6"/>
        <v>0</v>
      </c>
      <c r="P77" s="192" t="str">
        <f>Soil!H65</f>
        <v/>
      </c>
      <c r="Q77" s="301" t="e">
        <f t="shared" si="7"/>
        <v>#VALUE!</v>
      </c>
      <c r="R77" s="302" t="e">
        <f t="shared" si="8"/>
        <v>#VALUE!</v>
      </c>
    </row>
    <row r="78" spans="1:18" x14ac:dyDescent="0.2">
      <c r="A78" s="222">
        <f>Trees!B71</f>
        <v>0</v>
      </c>
      <c r="B78" s="299">
        <f>Trees!C71</f>
        <v>0</v>
      </c>
      <c r="C78" s="299">
        <f>Trees!E71</f>
        <v>0</v>
      </c>
      <c r="D78" s="299">
        <f>Saplings!C71</f>
        <v>0</v>
      </c>
      <c r="E78" s="299">
        <f>Bamboo!C71</f>
        <v>0</v>
      </c>
      <c r="F78" s="299">
        <f>Shrub!C71</f>
        <v>0</v>
      </c>
      <c r="G78" s="299">
        <f>Shrub!E71</f>
        <v>0</v>
      </c>
      <c r="H78" s="299">
        <f>'NonTree Veg (Clip Plot)'!C71</f>
        <v>0</v>
      </c>
      <c r="I78" s="301">
        <f t="shared" si="3"/>
        <v>0</v>
      </c>
      <c r="J78" s="301">
        <f t="shared" si="4"/>
        <v>0</v>
      </c>
      <c r="K78" s="299">
        <f>Litter!C71</f>
        <v>0</v>
      </c>
      <c r="L78" s="299">
        <f>'Standing Dead Wood '!C71</f>
        <v>0</v>
      </c>
      <c r="M78" s="299">
        <f>'Lying Dead Wood'!C71</f>
        <v>0</v>
      </c>
      <c r="N78" s="301">
        <f t="shared" si="5"/>
        <v>0</v>
      </c>
      <c r="O78" s="301">
        <f t="shared" si="6"/>
        <v>0</v>
      </c>
      <c r="P78" s="192" t="str">
        <f>Soil!H66</f>
        <v/>
      </c>
      <c r="Q78" s="301" t="e">
        <f t="shared" si="7"/>
        <v>#VALUE!</v>
      </c>
      <c r="R78" s="302" t="e">
        <f t="shared" si="8"/>
        <v>#VALUE!</v>
      </c>
    </row>
    <row r="79" spans="1:18" x14ac:dyDescent="0.2">
      <c r="A79" s="222">
        <f>Trees!B72</f>
        <v>0</v>
      </c>
      <c r="B79" s="299">
        <f>Trees!C72</f>
        <v>0</v>
      </c>
      <c r="C79" s="299">
        <f>Trees!E72</f>
        <v>0</v>
      </c>
      <c r="D79" s="299">
        <f>Saplings!C72</f>
        <v>0</v>
      </c>
      <c r="E79" s="299">
        <f>Bamboo!C72</f>
        <v>0</v>
      </c>
      <c r="F79" s="299">
        <f>Shrub!C72</f>
        <v>0</v>
      </c>
      <c r="G79" s="299">
        <f>Shrub!E72</f>
        <v>0</v>
      </c>
      <c r="H79" s="299">
        <f>'NonTree Veg (Clip Plot)'!C72</f>
        <v>0</v>
      </c>
      <c r="I79" s="301">
        <f t="shared" si="3"/>
        <v>0</v>
      </c>
      <c r="J79" s="301">
        <f t="shared" si="4"/>
        <v>0</v>
      </c>
      <c r="K79" s="299">
        <f>Litter!C72</f>
        <v>0</v>
      </c>
      <c r="L79" s="299">
        <f>'Standing Dead Wood '!C72</f>
        <v>0</v>
      </c>
      <c r="M79" s="299">
        <f>'Lying Dead Wood'!C72</f>
        <v>0</v>
      </c>
      <c r="N79" s="301">
        <f t="shared" si="5"/>
        <v>0</v>
      </c>
      <c r="O79" s="301">
        <f t="shared" si="6"/>
        <v>0</v>
      </c>
      <c r="P79" s="192" t="str">
        <f>Soil!H67</f>
        <v/>
      </c>
      <c r="Q79" s="301" t="e">
        <f t="shared" si="7"/>
        <v>#VALUE!</v>
      </c>
      <c r="R79" s="302" t="e">
        <f t="shared" si="8"/>
        <v>#VALUE!</v>
      </c>
    </row>
    <row r="80" spans="1:18" x14ac:dyDescent="0.2">
      <c r="A80" s="222">
        <f>Trees!B73</f>
        <v>0</v>
      </c>
      <c r="B80" s="299">
        <f>Trees!C73</f>
        <v>0</v>
      </c>
      <c r="C80" s="299">
        <f>Trees!E73</f>
        <v>0</v>
      </c>
      <c r="D80" s="299">
        <f>Saplings!C73</f>
        <v>0</v>
      </c>
      <c r="E80" s="299">
        <f>Bamboo!C73</f>
        <v>0</v>
      </c>
      <c r="F80" s="299">
        <f>Shrub!C73</f>
        <v>0</v>
      </c>
      <c r="G80" s="299">
        <f>Shrub!E73</f>
        <v>0</v>
      </c>
      <c r="H80" s="299">
        <f>'NonTree Veg (Clip Plot)'!C73</f>
        <v>0</v>
      </c>
      <c r="I80" s="301">
        <f t="shared" si="3"/>
        <v>0</v>
      </c>
      <c r="J80" s="301">
        <f t="shared" si="4"/>
        <v>0</v>
      </c>
      <c r="K80" s="299">
        <f>Litter!C73</f>
        <v>0</v>
      </c>
      <c r="L80" s="299">
        <f>'Standing Dead Wood '!C73</f>
        <v>0</v>
      </c>
      <c r="M80" s="299">
        <f>'Lying Dead Wood'!C73</f>
        <v>0</v>
      </c>
      <c r="N80" s="301">
        <f t="shared" si="5"/>
        <v>0</v>
      </c>
      <c r="O80" s="301">
        <f t="shared" si="6"/>
        <v>0</v>
      </c>
      <c r="P80" s="192" t="str">
        <f>Soil!H68</f>
        <v/>
      </c>
      <c r="Q80" s="301" t="e">
        <f t="shared" si="7"/>
        <v>#VALUE!</v>
      </c>
      <c r="R80" s="302" t="e">
        <f t="shared" si="8"/>
        <v>#VALUE!</v>
      </c>
    </row>
    <row r="81" spans="1:18" x14ac:dyDescent="0.2">
      <c r="A81" s="222">
        <f>Trees!B74</f>
        <v>0</v>
      </c>
      <c r="B81" s="299">
        <f>Trees!C74</f>
        <v>0</v>
      </c>
      <c r="C81" s="299">
        <f>Trees!E74</f>
        <v>0</v>
      </c>
      <c r="D81" s="299">
        <f>Saplings!C74</f>
        <v>0</v>
      </c>
      <c r="E81" s="299">
        <f>Bamboo!C74</f>
        <v>0</v>
      </c>
      <c r="F81" s="299">
        <f>Shrub!C74</f>
        <v>0</v>
      </c>
      <c r="G81" s="299">
        <f>Shrub!E74</f>
        <v>0</v>
      </c>
      <c r="H81" s="299">
        <f>'NonTree Veg (Clip Plot)'!C74</f>
        <v>0</v>
      </c>
      <c r="I81" s="301">
        <f t="shared" si="3"/>
        <v>0</v>
      </c>
      <c r="J81" s="301">
        <f t="shared" si="4"/>
        <v>0</v>
      </c>
      <c r="K81" s="299">
        <f>Litter!C74</f>
        <v>0</v>
      </c>
      <c r="L81" s="299">
        <f>'Standing Dead Wood '!C74</f>
        <v>0</v>
      </c>
      <c r="M81" s="299">
        <f>'Lying Dead Wood'!C74</f>
        <v>0</v>
      </c>
      <c r="N81" s="301">
        <f t="shared" si="5"/>
        <v>0</v>
      </c>
      <c r="O81" s="301">
        <f t="shared" si="6"/>
        <v>0</v>
      </c>
      <c r="P81" s="192" t="str">
        <f>Soil!H69</f>
        <v/>
      </c>
      <c r="Q81" s="301" t="e">
        <f t="shared" si="7"/>
        <v>#VALUE!</v>
      </c>
      <c r="R81" s="302" t="e">
        <f t="shared" si="8"/>
        <v>#VALUE!</v>
      </c>
    </row>
    <row r="82" spans="1:18" x14ac:dyDescent="0.2">
      <c r="A82" s="222">
        <f>Trees!B75</f>
        <v>0</v>
      </c>
      <c r="B82" s="299">
        <f>Trees!C75</f>
        <v>0</v>
      </c>
      <c r="C82" s="299">
        <f>Trees!E75</f>
        <v>0</v>
      </c>
      <c r="D82" s="299">
        <f>Saplings!C75</f>
        <v>0</v>
      </c>
      <c r="E82" s="299">
        <f>Bamboo!C75</f>
        <v>0</v>
      </c>
      <c r="F82" s="299">
        <f>Shrub!C75</f>
        <v>0</v>
      </c>
      <c r="G82" s="299">
        <f>Shrub!E75</f>
        <v>0</v>
      </c>
      <c r="H82" s="299">
        <f>'NonTree Veg (Clip Plot)'!C75</f>
        <v>0</v>
      </c>
      <c r="I82" s="301">
        <f t="shared" si="3"/>
        <v>0</v>
      </c>
      <c r="J82" s="301">
        <f t="shared" si="4"/>
        <v>0</v>
      </c>
      <c r="K82" s="299">
        <f>Litter!C75</f>
        <v>0</v>
      </c>
      <c r="L82" s="299">
        <f>'Standing Dead Wood '!C75</f>
        <v>0</v>
      </c>
      <c r="M82" s="299">
        <f>'Lying Dead Wood'!C75</f>
        <v>0</v>
      </c>
      <c r="N82" s="301">
        <f t="shared" si="5"/>
        <v>0</v>
      </c>
      <c r="O82" s="301">
        <f t="shared" si="6"/>
        <v>0</v>
      </c>
      <c r="P82" s="192" t="str">
        <f>Soil!H70</f>
        <v/>
      </c>
      <c r="Q82" s="301" t="e">
        <f t="shared" si="7"/>
        <v>#VALUE!</v>
      </c>
      <c r="R82" s="302" t="e">
        <f t="shared" si="8"/>
        <v>#VALUE!</v>
      </c>
    </row>
    <row r="83" spans="1:18" x14ac:dyDescent="0.2">
      <c r="A83" s="222">
        <f>Trees!B76</f>
        <v>0</v>
      </c>
      <c r="B83" s="299">
        <f>Trees!C76</f>
        <v>0</v>
      </c>
      <c r="C83" s="299">
        <f>Trees!E76</f>
        <v>0</v>
      </c>
      <c r="D83" s="299">
        <f>Saplings!C76</f>
        <v>0</v>
      </c>
      <c r="E83" s="299">
        <f>Bamboo!C76</f>
        <v>0</v>
      </c>
      <c r="F83" s="299">
        <f>Shrub!C76</f>
        <v>0</v>
      </c>
      <c r="G83" s="299">
        <f>Shrub!E76</f>
        <v>0</v>
      </c>
      <c r="H83" s="299">
        <f>'NonTree Veg (Clip Plot)'!C76</f>
        <v>0</v>
      </c>
      <c r="I83" s="301">
        <f t="shared" si="3"/>
        <v>0</v>
      </c>
      <c r="J83" s="301">
        <f t="shared" si="4"/>
        <v>0</v>
      </c>
      <c r="K83" s="299">
        <f>Litter!C76</f>
        <v>0</v>
      </c>
      <c r="L83" s="299">
        <f>'Standing Dead Wood '!C76</f>
        <v>0</v>
      </c>
      <c r="M83" s="299">
        <f>'Lying Dead Wood'!C76</f>
        <v>0</v>
      </c>
      <c r="N83" s="301">
        <f t="shared" si="5"/>
        <v>0</v>
      </c>
      <c r="O83" s="301">
        <f t="shared" si="6"/>
        <v>0</v>
      </c>
      <c r="P83" s="192" t="str">
        <f>Soil!H71</f>
        <v/>
      </c>
      <c r="Q83" s="301" t="e">
        <f t="shared" si="7"/>
        <v>#VALUE!</v>
      </c>
      <c r="R83" s="302" t="e">
        <f t="shared" si="8"/>
        <v>#VALUE!</v>
      </c>
    </row>
    <row r="84" spans="1:18" x14ac:dyDescent="0.2">
      <c r="A84" s="222">
        <f>Trees!B77</f>
        <v>0</v>
      </c>
      <c r="B84" s="299">
        <f>Trees!C77</f>
        <v>0</v>
      </c>
      <c r="C84" s="299">
        <f>Trees!E77</f>
        <v>0</v>
      </c>
      <c r="D84" s="299">
        <f>Saplings!C77</f>
        <v>0</v>
      </c>
      <c r="E84" s="299">
        <f>Bamboo!C77</f>
        <v>0</v>
      </c>
      <c r="F84" s="299">
        <f>Shrub!C77</f>
        <v>0</v>
      </c>
      <c r="G84" s="299">
        <f>Shrub!E77</f>
        <v>0</v>
      </c>
      <c r="H84" s="299">
        <f>'NonTree Veg (Clip Plot)'!C77</f>
        <v>0</v>
      </c>
      <c r="I84" s="301">
        <f t="shared" si="3"/>
        <v>0</v>
      </c>
      <c r="J84" s="301">
        <f t="shared" si="4"/>
        <v>0</v>
      </c>
      <c r="K84" s="299">
        <f>Litter!C77</f>
        <v>0</v>
      </c>
      <c r="L84" s="299">
        <f>'Standing Dead Wood '!C77</f>
        <v>0</v>
      </c>
      <c r="M84" s="299">
        <f>'Lying Dead Wood'!C77</f>
        <v>0</v>
      </c>
      <c r="N84" s="301">
        <f t="shared" si="5"/>
        <v>0</v>
      </c>
      <c r="O84" s="301">
        <f t="shared" si="6"/>
        <v>0</v>
      </c>
      <c r="P84" s="192" t="str">
        <f>Soil!H72</f>
        <v/>
      </c>
      <c r="Q84" s="301" t="e">
        <f t="shared" si="7"/>
        <v>#VALUE!</v>
      </c>
      <c r="R84" s="302" t="e">
        <f t="shared" si="8"/>
        <v>#VALUE!</v>
      </c>
    </row>
    <row r="85" spans="1:18" x14ac:dyDescent="0.2">
      <c r="A85" s="222">
        <f>Trees!B78</f>
        <v>0</v>
      </c>
      <c r="B85" s="299">
        <f>Trees!C78</f>
        <v>0</v>
      </c>
      <c r="C85" s="299">
        <f>Trees!E78</f>
        <v>0</v>
      </c>
      <c r="D85" s="299">
        <f>Saplings!C78</f>
        <v>0</v>
      </c>
      <c r="E85" s="299">
        <f>Bamboo!C78</f>
        <v>0</v>
      </c>
      <c r="F85" s="299">
        <f>Shrub!C78</f>
        <v>0</v>
      </c>
      <c r="G85" s="299">
        <f>Shrub!E78</f>
        <v>0</v>
      </c>
      <c r="H85" s="299">
        <f>'NonTree Veg (Clip Plot)'!C78</f>
        <v>0</v>
      </c>
      <c r="I85" s="301">
        <f t="shared" si="3"/>
        <v>0</v>
      </c>
      <c r="J85" s="301">
        <f t="shared" si="4"/>
        <v>0</v>
      </c>
      <c r="K85" s="299">
        <f>Litter!C78</f>
        <v>0</v>
      </c>
      <c r="L85" s="299">
        <f>'Standing Dead Wood '!C78</f>
        <v>0</v>
      </c>
      <c r="M85" s="299">
        <f>'Lying Dead Wood'!C78</f>
        <v>0</v>
      </c>
      <c r="N85" s="301">
        <f t="shared" si="5"/>
        <v>0</v>
      </c>
      <c r="O85" s="301">
        <f t="shared" si="6"/>
        <v>0</v>
      </c>
      <c r="P85" s="192" t="str">
        <f>Soil!H73</f>
        <v/>
      </c>
      <c r="Q85" s="301" t="e">
        <f t="shared" si="7"/>
        <v>#VALUE!</v>
      </c>
      <c r="R85" s="302" t="e">
        <f t="shared" si="8"/>
        <v>#VALUE!</v>
      </c>
    </row>
    <row r="86" spans="1:18" x14ac:dyDescent="0.2">
      <c r="A86" s="222">
        <f>Trees!B79</f>
        <v>0</v>
      </c>
      <c r="B86" s="299">
        <f>Trees!C79</f>
        <v>0</v>
      </c>
      <c r="C86" s="299">
        <f>Trees!E79</f>
        <v>0</v>
      </c>
      <c r="D86" s="299">
        <f>Saplings!C79</f>
        <v>0</v>
      </c>
      <c r="E86" s="299">
        <f>Bamboo!C79</f>
        <v>0</v>
      </c>
      <c r="F86" s="299">
        <f>Shrub!C79</f>
        <v>0</v>
      </c>
      <c r="G86" s="299">
        <f>Shrub!E79</f>
        <v>0</v>
      </c>
      <c r="H86" s="299">
        <f>'NonTree Veg (Clip Plot)'!C79</f>
        <v>0</v>
      </c>
      <c r="I86" s="301">
        <f t="shared" si="3"/>
        <v>0</v>
      </c>
      <c r="J86" s="301">
        <f t="shared" si="4"/>
        <v>0</v>
      </c>
      <c r="K86" s="299">
        <f>Litter!C79</f>
        <v>0</v>
      </c>
      <c r="L86" s="299">
        <f>'Standing Dead Wood '!C79</f>
        <v>0</v>
      </c>
      <c r="M86" s="299">
        <f>'Lying Dead Wood'!C79</f>
        <v>0</v>
      </c>
      <c r="N86" s="301">
        <f t="shared" si="5"/>
        <v>0</v>
      </c>
      <c r="O86" s="301">
        <f t="shared" si="6"/>
        <v>0</v>
      </c>
      <c r="P86" s="192" t="str">
        <f>Soil!H74</f>
        <v/>
      </c>
      <c r="Q86" s="301" t="e">
        <f t="shared" si="7"/>
        <v>#VALUE!</v>
      </c>
      <c r="R86" s="302" t="e">
        <f t="shared" si="8"/>
        <v>#VALUE!</v>
      </c>
    </row>
    <row r="87" spans="1:18" x14ac:dyDescent="0.2">
      <c r="A87" s="222">
        <f>Trees!B80</f>
        <v>0</v>
      </c>
      <c r="B87" s="299">
        <f>Trees!C80</f>
        <v>0</v>
      </c>
      <c r="C87" s="299">
        <f>Trees!E80</f>
        <v>0</v>
      </c>
      <c r="D87" s="299">
        <f>Saplings!C80</f>
        <v>0</v>
      </c>
      <c r="E87" s="299">
        <f>Bamboo!C80</f>
        <v>0</v>
      </c>
      <c r="F87" s="299">
        <f>Shrub!C80</f>
        <v>0</v>
      </c>
      <c r="G87" s="299">
        <f>Shrub!E80</f>
        <v>0</v>
      </c>
      <c r="H87" s="299">
        <f>'NonTree Veg (Clip Plot)'!C80</f>
        <v>0</v>
      </c>
      <c r="I87" s="301">
        <f t="shared" si="3"/>
        <v>0</v>
      </c>
      <c r="J87" s="301">
        <f t="shared" si="4"/>
        <v>0</v>
      </c>
      <c r="K87" s="299">
        <f>Litter!C80</f>
        <v>0</v>
      </c>
      <c r="L87" s="299">
        <f>'Standing Dead Wood '!C80</f>
        <v>0</v>
      </c>
      <c r="M87" s="299">
        <f>'Lying Dead Wood'!C80</f>
        <v>0</v>
      </c>
      <c r="N87" s="301">
        <f t="shared" si="5"/>
        <v>0</v>
      </c>
      <c r="O87" s="301">
        <f t="shared" si="6"/>
        <v>0</v>
      </c>
      <c r="P87" s="192" t="str">
        <f>Soil!H75</f>
        <v/>
      </c>
      <c r="Q87" s="301" t="e">
        <f t="shared" si="7"/>
        <v>#VALUE!</v>
      </c>
      <c r="R87" s="302" t="e">
        <f t="shared" si="8"/>
        <v>#VALUE!</v>
      </c>
    </row>
    <row r="88" spans="1:18" x14ac:dyDescent="0.2">
      <c r="A88" s="222">
        <f>Trees!B81</f>
        <v>0</v>
      </c>
      <c r="B88" s="299">
        <f>Trees!C81</f>
        <v>0</v>
      </c>
      <c r="C88" s="299">
        <f>Trees!E81</f>
        <v>0</v>
      </c>
      <c r="D88" s="299">
        <f>Saplings!C81</f>
        <v>0</v>
      </c>
      <c r="E88" s="299">
        <f>Bamboo!C81</f>
        <v>0</v>
      </c>
      <c r="F88" s="299">
        <f>Shrub!C81</f>
        <v>0</v>
      </c>
      <c r="G88" s="299">
        <f>Shrub!E81</f>
        <v>0</v>
      </c>
      <c r="H88" s="299">
        <f>'NonTree Veg (Clip Plot)'!C81</f>
        <v>0</v>
      </c>
      <c r="I88" s="301">
        <f t="shared" si="3"/>
        <v>0</v>
      </c>
      <c r="J88" s="301">
        <f t="shared" si="4"/>
        <v>0</v>
      </c>
      <c r="K88" s="299">
        <f>Litter!C81</f>
        <v>0</v>
      </c>
      <c r="L88" s="299">
        <f>'Standing Dead Wood '!C81</f>
        <v>0</v>
      </c>
      <c r="M88" s="299">
        <f>'Lying Dead Wood'!C81</f>
        <v>0</v>
      </c>
      <c r="N88" s="301">
        <f t="shared" si="5"/>
        <v>0</v>
      </c>
      <c r="O88" s="301">
        <f t="shared" si="6"/>
        <v>0</v>
      </c>
      <c r="P88" s="192" t="str">
        <f>Soil!H76</f>
        <v/>
      </c>
      <c r="Q88" s="301" t="e">
        <f t="shared" si="7"/>
        <v>#VALUE!</v>
      </c>
      <c r="R88" s="302" t="e">
        <f t="shared" si="8"/>
        <v>#VALUE!</v>
      </c>
    </row>
    <row r="89" spans="1:18" x14ac:dyDescent="0.2">
      <c r="A89" s="222">
        <f>Trees!B82</f>
        <v>0</v>
      </c>
      <c r="B89" s="299">
        <f>Trees!C82</f>
        <v>0</v>
      </c>
      <c r="C89" s="299">
        <f>Trees!E82</f>
        <v>0</v>
      </c>
      <c r="D89" s="299">
        <f>Saplings!C82</f>
        <v>0</v>
      </c>
      <c r="E89" s="299">
        <f>Bamboo!C82</f>
        <v>0</v>
      </c>
      <c r="F89" s="299">
        <f>Shrub!C82</f>
        <v>0</v>
      </c>
      <c r="G89" s="299">
        <f>Shrub!E82</f>
        <v>0</v>
      </c>
      <c r="H89" s="299">
        <f>'NonTree Veg (Clip Plot)'!C82</f>
        <v>0</v>
      </c>
      <c r="I89" s="301">
        <f t="shared" ref="I89:I152" si="9">D89+E89+F89+H89</f>
        <v>0</v>
      </c>
      <c r="J89" s="301">
        <f t="shared" ref="J89:J152" si="10">C89+G89</f>
        <v>0</v>
      </c>
      <c r="K89" s="299">
        <f>Litter!C82</f>
        <v>0</v>
      </c>
      <c r="L89" s="299">
        <f>'Standing Dead Wood '!C82</f>
        <v>0</v>
      </c>
      <c r="M89" s="299">
        <f>'Lying Dead Wood'!C82</f>
        <v>0</v>
      </c>
      <c r="N89" s="301">
        <f t="shared" ref="N89:N152" si="11">L89+M89</f>
        <v>0</v>
      </c>
      <c r="O89" s="301">
        <f t="shared" ref="O89:O152" si="12">B89+C89+D89+E89+F89+G89+H89+K89+L89+M89</f>
        <v>0</v>
      </c>
      <c r="P89" s="192" t="str">
        <f>Soil!H77</f>
        <v/>
      </c>
      <c r="Q89" s="301" t="e">
        <f t="shared" ref="Q89:Q152" si="13">D89+E89+F89+G89+H89+I89+J89+M89+N89+O89+P89</f>
        <v>#VALUE!</v>
      </c>
      <c r="R89" s="302" t="e">
        <f t="shared" ref="R89:R152" si="14">Q89*(44/12)</f>
        <v>#VALUE!</v>
      </c>
    </row>
    <row r="90" spans="1:18" x14ac:dyDescent="0.2">
      <c r="A90" s="222">
        <f>Trees!B83</f>
        <v>0</v>
      </c>
      <c r="B90" s="299">
        <f>Trees!C83</f>
        <v>0</v>
      </c>
      <c r="C90" s="299">
        <f>Trees!E83</f>
        <v>0</v>
      </c>
      <c r="D90" s="299">
        <f>Saplings!C83</f>
        <v>0</v>
      </c>
      <c r="E90" s="299">
        <f>Bamboo!C83</f>
        <v>0</v>
      </c>
      <c r="F90" s="299">
        <f>Shrub!C83</f>
        <v>0</v>
      </c>
      <c r="G90" s="299">
        <f>Shrub!E83</f>
        <v>0</v>
      </c>
      <c r="H90" s="299">
        <f>'NonTree Veg (Clip Plot)'!C83</f>
        <v>0</v>
      </c>
      <c r="I90" s="301">
        <f t="shared" si="9"/>
        <v>0</v>
      </c>
      <c r="J90" s="301">
        <f t="shared" si="10"/>
        <v>0</v>
      </c>
      <c r="K90" s="299">
        <f>Litter!C83</f>
        <v>0</v>
      </c>
      <c r="L90" s="299">
        <f>'Standing Dead Wood '!C83</f>
        <v>0</v>
      </c>
      <c r="M90" s="299">
        <f>'Lying Dead Wood'!C83</f>
        <v>0</v>
      </c>
      <c r="N90" s="301">
        <f t="shared" si="11"/>
        <v>0</v>
      </c>
      <c r="O90" s="301">
        <f t="shared" si="12"/>
        <v>0</v>
      </c>
      <c r="P90" s="192" t="str">
        <f>Soil!H78</f>
        <v/>
      </c>
      <c r="Q90" s="301" t="e">
        <f t="shared" si="13"/>
        <v>#VALUE!</v>
      </c>
      <c r="R90" s="302" t="e">
        <f t="shared" si="14"/>
        <v>#VALUE!</v>
      </c>
    </row>
    <row r="91" spans="1:18" x14ac:dyDescent="0.2">
      <c r="A91" s="222">
        <f>Trees!B84</f>
        <v>0</v>
      </c>
      <c r="B91" s="299">
        <f>Trees!C84</f>
        <v>0</v>
      </c>
      <c r="C91" s="299">
        <f>Trees!E84</f>
        <v>0</v>
      </c>
      <c r="D91" s="299">
        <f>Saplings!C84</f>
        <v>0</v>
      </c>
      <c r="E91" s="299">
        <f>Bamboo!C84</f>
        <v>0</v>
      </c>
      <c r="F91" s="299">
        <f>Shrub!C84</f>
        <v>0</v>
      </c>
      <c r="G91" s="299">
        <f>Shrub!E84</f>
        <v>0</v>
      </c>
      <c r="H91" s="299">
        <f>'NonTree Veg (Clip Plot)'!C84</f>
        <v>0</v>
      </c>
      <c r="I91" s="301">
        <f t="shared" si="9"/>
        <v>0</v>
      </c>
      <c r="J91" s="301">
        <f t="shared" si="10"/>
        <v>0</v>
      </c>
      <c r="K91" s="299">
        <f>Litter!C84</f>
        <v>0</v>
      </c>
      <c r="L91" s="299">
        <f>'Standing Dead Wood '!C84</f>
        <v>0</v>
      </c>
      <c r="M91" s="299">
        <f>'Lying Dead Wood'!C84</f>
        <v>0</v>
      </c>
      <c r="N91" s="301">
        <f t="shared" si="11"/>
        <v>0</v>
      </c>
      <c r="O91" s="301">
        <f t="shared" si="12"/>
        <v>0</v>
      </c>
      <c r="P91" s="192" t="str">
        <f>Soil!H79</f>
        <v/>
      </c>
      <c r="Q91" s="301" t="e">
        <f t="shared" si="13"/>
        <v>#VALUE!</v>
      </c>
      <c r="R91" s="302" t="e">
        <f t="shared" si="14"/>
        <v>#VALUE!</v>
      </c>
    </row>
    <row r="92" spans="1:18" x14ac:dyDescent="0.2">
      <c r="A92" s="222">
        <f>Trees!B85</f>
        <v>0</v>
      </c>
      <c r="B92" s="299">
        <f>Trees!C85</f>
        <v>0</v>
      </c>
      <c r="C92" s="299">
        <f>Trees!E85</f>
        <v>0</v>
      </c>
      <c r="D92" s="299">
        <f>Saplings!C85</f>
        <v>0</v>
      </c>
      <c r="E92" s="299">
        <f>Bamboo!C85</f>
        <v>0</v>
      </c>
      <c r="F92" s="299">
        <f>Shrub!C85</f>
        <v>0</v>
      </c>
      <c r="G92" s="299">
        <f>Shrub!E85</f>
        <v>0</v>
      </c>
      <c r="H92" s="299">
        <f>'NonTree Veg (Clip Plot)'!C85</f>
        <v>0</v>
      </c>
      <c r="I92" s="301">
        <f t="shared" si="9"/>
        <v>0</v>
      </c>
      <c r="J92" s="301">
        <f t="shared" si="10"/>
        <v>0</v>
      </c>
      <c r="K92" s="299">
        <f>Litter!C85</f>
        <v>0</v>
      </c>
      <c r="L92" s="299">
        <f>'Standing Dead Wood '!C85</f>
        <v>0</v>
      </c>
      <c r="M92" s="299">
        <f>'Lying Dead Wood'!C85</f>
        <v>0</v>
      </c>
      <c r="N92" s="301">
        <f t="shared" si="11"/>
        <v>0</v>
      </c>
      <c r="O92" s="301">
        <f t="shared" si="12"/>
        <v>0</v>
      </c>
      <c r="P92" s="192" t="str">
        <f>Soil!H80</f>
        <v/>
      </c>
      <c r="Q92" s="301" t="e">
        <f t="shared" si="13"/>
        <v>#VALUE!</v>
      </c>
      <c r="R92" s="302" t="e">
        <f t="shared" si="14"/>
        <v>#VALUE!</v>
      </c>
    </row>
    <row r="93" spans="1:18" x14ac:dyDescent="0.2">
      <c r="A93" s="222">
        <f>Trees!B86</f>
        <v>0</v>
      </c>
      <c r="B93" s="299">
        <f>Trees!C86</f>
        <v>0</v>
      </c>
      <c r="C93" s="299">
        <f>Trees!E86</f>
        <v>0</v>
      </c>
      <c r="D93" s="299">
        <f>Saplings!C86</f>
        <v>0</v>
      </c>
      <c r="E93" s="299">
        <f>Bamboo!C86</f>
        <v>0</v>
      </c>
      <c r="F93" s="299">
        <f>Shrub!C86</f>
        <v>0</v>
      </c>
      <c r="G93" s="299">
        <f>Shrub!E86</f>
        <v>0</v>
      </c>
      <c r="H93" s="299">
        <f>'NonTree Veg (Clip Plot)'!C86</f>
        <v>0</v>
      </c>
      <c r="I93" s="301">
        <f t="shared" si="9"/>
        <v>0</v>
      </c>
      <c r="J93" s="301">
        <f t="shared" si="10"/>
        <v>0</v>
      </c>
      <c r="K93" s="299">
        <f>Litter!C86</f>
        <v>0</v>
      </c>
      <c r="L93" s="299">
        <f>'Standing Dead Wood '!C86</f>
        <v>0</v>
      </c>
      <c r="M93" s="299">
        <f>'Lying Dead Wood'!C86</f>
        <v>0</v>
      </c>
      <c r="N93" s="301">
        <f t="shared" si="11"/>
        <v>0</v>
      </c>
      <c r="O93" s="301">
        <f t="shared" si="12"/>
        <v>0</v>
      </c>
      <c r="P93" s="192" t="str">
        <f>Soil!H81</f>
        <v/>
      </c>
      <c r="Q93" s="301" t="e">
        <f t="shared" si="13"/>
        <v>#VALUE!</v>
      </c>
      <c r="R93" s="302" t="e">
        <f t="shared" si="14"/>
        <v>#VALUE!</v>
      </c>
    </row>
    <row r="94" spans="1:18" x14ac:dyDescent="0.2">
      <c r="A94" s="222">
        <f>Trees!B87</f>
        <v>0</v>
      </c>
      <c r="B94" s="299">
        <f>Trees!C87</f>
        <v>0</v>
      </c>
      <c r="C94" s="299">
        <f>Trees!E87</f>
        <v>0</v>
      </c>
      <c r="D94" s="299">
        <f>Saplings!C87</f>
        <v>0</v>
      </c>
      <c r="E94" s="299">
        <f>Bamboo!C87</f>
        <v>0</v>
      </c>
      <c r="F94" s="299">
        <f>Shrub!C87</f>
        <v>0</v>
      </c>
      <c r="G94" s="299">
        <f>Shrub!E87</f>
        <v>0</v>
      </c>
      <c r="H94" s="299">
        <f>'NonTree Veg (Clip Plot)'!C87</f>
        <v>0</v>
      </c>
      <c r="I94" s="301">
        <f t="shared" si="9"/>
        <v>0</v>
      </c>
      <c r="J94" s="301">
        <f t="shared" si="10"/>
        <v>0</v>
      </c>
      <c r="K94" s="299">
        <f>Litter!C87</f>
        <v>0</v>
      </c>
      <c r="L94" s="299">
        <f>'Standing Dead Wood '!C87</f>
        <v>0</v>
      </c>
      <c r="M94" s="299">
        <f>'Lying Dead Wood'!C87</f>
        <v>0</v>
      </c>
      <c r="N94" s="301">
        <f t="shared" si="11"/>
        <v>0</v>
      </c>
      <c r="O94" s="301">
        <f t="shared" si="12"/>
        <v>0</v>
      </c>
      <c r="P94" s="192" t="str">
        <f>Soil!H82</f>
        <v/>
      </c>
      <c r="Q94" s="301" t="e">
        <f t="shared" si="13"/>
        <v>#VALUE!</v>
      </c>
      <c r="R94" s="302" t="e">
        <f t="shared" si="14"/>
        <v>#VALUE!</v>
      </c>
    </row>
    <row r="95" spans="1:18" x14ac:dyDescent="0.2">
      <c r="A95" s="222">
        <f>Trees!B88</f>
        <v>0</v>
      </c>
      <c r="B95" s="299">
        <f>Trees!C88</f>
        <v>0</v>
      </c>
      <c r="C95" s="299">
        <f>Trees!E88</f>
        <v>0</v>
      </c>
      <c r="D95" s="299">
        <f>Saplings!C88</f>
        <v>0</v>
      </c>
      <c r="E95" s="299">
        <f>Bamboo!C88</f>
        <v>0</v>
      </c>
      <c r="F95" s="299">
        <f>Shrub!C88</f>
        <v>0</v>
      </c>
      <c r="G95" s="299">
        <f>Shrub!E88</f>
        <v>0</v>
      </c>
      <c r="H95" s="299">
        <f>'NonTree Veg (Clip Plot)'!C88</f>
        <v>0</v>
      </c>
      <c r="I95" s="301">
        <f t="shared" si="9"/>
        <v>0</v>
      </c>
      <c r="J95" s="301">
        <f t="shared" si="10"/>
        <v>0</v>
      </c>
      <c r="K95" s="299">
        <f>Litter!C88</f>
        <v>0</v>
      </c>
      <c r="L95" s="299">
        <f>'Standing Dead Wood '!C88</f>
        <v>0</v>
      </c>
      <c r="M95" s="299">
        <f>'Lying Dead Wood'!C88</f>
        <v>0</v>
      </c>
      <c r="N95" s="301">
        <f t="shared" si="11"/>
        <v>0</v>
      </c>
      <c r="O95" s="301">
        <f t="shared" si="12"/>
        <v>0</v>
      </c>
      <c r="P95" s="192" t="str">
        <f>Soil!H83</f>
        <v/>
      </c>
      <c r="Q95" s="301" t="e">
        <f t="shared" si="13"/>
        <v>#VALUE!</v>
      </c>
      <c r="R95" s="302" t="e">
        <f t="shared" si="14"/>
        <v>#VALUE!</v>
      </c>
    </row>
    <row r="96" spans="1:18" x14ac:dyDescent="0.2">
      <c r="A96" s="222">
        <f>Trees!B89</f>
        <v>0</v>
      </c>
      <c r="B96" s="299">
        <f>Trees!C89</f>
        <v>0</v>
      </c>
      <c r="C96" s="299">
        <f>Trees!E89</f>
        <v>0</v>
      </c>
      <c r="D96" s="299">
        <f>Saplings!C89</f>
        <v>0</v>
      </c>
      <c r="E96" s="299">
        <f>Bamboo!C89</f>
        <v>0</v>
      </c>
      <c r="F96" s="299">
        <f>Shrub!C89</f>
        <v>0</v>
      </c>
      <c r="G96" s="299">
        <f>Shrub!E89</f>
        <v>0</v>
      </c>
      <c r="H96" s="299">
        <f>'NonTree Veg (Clip Plot)'!C89</f>
        <v>0</v>
      </c>
      <c r="I96" s="301">
        <f t="shared" si="9"/>
        <v>0</v>
      </c>
      <c r="J96" s="301">
        <f t="shared" si="10"/>
        <v>0</v>
      </c>
      <c r="K96" s="299">
        <f>Litter!C89</f>
        <v>0</v>
      </c>
      <c r="L96" s="299">
        <f>'Standing Dead Wood '!C89</f>
        <v>0</v>
      </c>
      <c r="M96" s="299">
        <f>'Lying Dead Wood'!C89</f>
        <v>0</v>
      </c>
      <c r="N96" s="301">
        <f t="shared" si="11"/>
        <v>0</v>
      </c>
      <c r="O96" s="301">
        <f t="shared" si="12"/>
        <v>0</v>
      </c>
      <c r="P96" s="192" t="str">
        <f>Soil!H84</f>
        <v/>
      </c>
      <c r="Q96" s="301" t="e">
        <f t="shared" si="13"/>
        <v>#VALUE!</v>
      </c>
      <c r="R96" s="302" t="e">
        <f t="shared" si="14"/>
        <v>#VALUE!</v>
      </c>
    </row>
    <row r="97" spans="1:18" x14ac:dyDescent="0.2">
      <c r="A97" s="222">
        <f>Trees!B90</f>
        <v>0</v>
      </c>
      <c r="B97" s="299">
        <f>Trees!C90</f>
        <v>0</v>
      </c>
      <c r="C97" s="299">
        <f>Trees!E90</f>
        <v>0</v>
      </c>
      <c r="D97" s="299">
        <f>Saplings!C90</f>
        <v>0</v>
      </c>
      <c r="E97" s="299">
        <f>Bamboo!C90</f>
        <v>0</v>
      </c>
      <c r="F97" s="299">
        <f>Shrub!C90</f>
        <v>0</v>
      </c>
      <c r="G97" s="299">
        <f>Shrub!E90</f>
        <v>0</v>
      </c>
      <c r="H97" s="299">
        <f>'NonTree Veg (Clip Plot)'!C90</f>
        <v>0</v>
      </c>
      <c r="I97" s="301">
        <f t="shared" si="9"/>
        <v>0</v>
      </c>
      <c r="J97" s="301">
        <f t="shared" si="10"/>
        <v>0</v>
      </c>
      <c r="K97" s="299">
        <f>Litter!C90</f>
        <v>0</v>
      </c>
      <c r="L97" s="299">
        <f>'Standing Dead Wood '!C90</f>
        <v>0</v>
      </c>
      <c r="M97" s="299">
        <f>'Lying Dead Wood'!C90</f>
        <v>0</v>
      </c>
      <c r="N97" s="301">
        <f t="shared" si="11"/>
        <v>0</v>
      </c>
      <c r="O97" s="301">
        <f t="shared" si="12"/>
        <v>0</v>
      </c>
      <c r="P97" s="192" t="str">
        <f>Soil!H85</f>
        <v/>
      </c>
      <c r="Q97" s="301" t="e">
        <f t="shared" si="13"/>
        <v>#VALUE!</v>
      </c>
      <c r="R97" s="302" t="e">
        <f t="shared" si="14"/>
        <v>#VALUE!</v>
      </c>
    </row>
    <row r="98" spans="1:18" x14ac:dyDescent="0.2">
      <c r="A98" s="222">
        <f>Trees!B91</f>
        <v>0</v>
      </c>
      <c r="B98" s="299">
        <f>Trees!C91</f>
        <v>0</v>
      </c>
      <c r="C98" s="299">
        <f>Trees!E91</f>
        <v>0</v>
      </c>
      <c r="D98" s="299">
        <f>Saplings!C91</f>
        <v>0</v>
      </c>
      <c r="E98" s="299">
        <f>Bamboo!C91</f>
        <v>0</v>
      </c>
      <c r="F98" s="299">
        <f>Shrub!C91</f>
        <v>0</v>
      </c>
      <c r="G98" s="299">
        <f>Shrub!E91</f>
        <v>0</v>
      </c>
      <c r="H98" s="299">
        <f>'NonTree Veg (Clip Plot)'!C91</f>
        <v>0</v>
      </c>
      <c r="I98" s="301">
        <f t="shared" si="9"/>
        <v>0</v>
      </c>
      <c r="J98" s="301">
        <f t="shared" si="10"/>
        <v>0</v>
      </c>
      <c r="K98" s="299">
        <f>Litter!C91</f>
        <v>0</v>
      </c>
      <c r="L98" s="299">
        <f>'Standing Dead Wood '!C91</f>
        <v>0</v>
      </c>
      <c r="M98" s="299">
        <f>'Lying Dead Wood'!C91</f>
        <v>0</v>
      </c>
      <c r="N98" s="301">
        <f t="shared" si="11"/>
        <v>0</v>
      </c>
      <c r="O98" s="301">
        <f t="shared" si="12"/>
        <v>0</v>
      </c>
      <c r="P98" s="192" t="str">
        <f>Soil!H86</f>
        <v/>
      </c>
      <c r="Q98" s="301" t="e">
        <f t="shared" si="13"/>
        <v>#VALUE!</v>
      </c>
      <c r="R98" s="302" t="e">
        <f t="shared" si="14"/>
        <v>#VALUE!</v>
      </c>
    </row>
    <row r="99" spans="1:18" x14ac:dyDescent="0.2">
      <c r="A99" s="222">
        <f>Trees!B92</f>
        <v>0</v>
      </c>
      <c r="B99" s="299">
        <f>Trees!C92</f>
        <v>0</v>
      </c>
      <c r="C99" s="299">
        <f>Trees!E92</f>
        <v>0</v>
      </c>
      <c r="D99" s="299">
        <f>Saplings!C92</f>
        <v>0</v>
      </c>
      <c r="E99" s="299">
        <f>Bamboo!C92</f>
        <v>0</v>
      </c>
      <c r="F99" s="299">
        <f>Shrub!C92</f>
        <v>0</v>
      </c>
      <c r="G99" s="299">
        <f>Shrub!E92</f>
        <v>0</v>
      </c>
      <c r="H99" s="299">
        <f>'NonTree Veg (Clip Plot)'!C92</f>
        <v>0</v>
      </c>
      <c r="I99" s="301">
        <f t="shared" si="9"/>
        <v>0</v>
      </c>
      <c r="J99" s="301">
        <f t="shared" si="10"/>
        <v>0</v>
      </c>
      <c r="K99" s="299">
        <f>Litter!C92</f>
        <v>0</v>
      </c>
      <c r="L99" s="299">
        <f>'Standing Dead Wood '!C92</f>
        <v>0</v>
      </c>
      <c r="M99" s="299">
        <f>'Lying Dead Wood'!C92</f>
        <v>0</v>
      </c>
      <c r="N99" s="301">
        <f t="shared" si="11"/>
        <v>0</v>
      </c>
      <c r="O99" s="301">
        <f t="shared" si="12"/>
        <v>0</v>
      </c>
      <c r="P99" s="192" t="str">
        <f>Soil!H87</f>
        <v/>
      </c>
      <c r="Q99" s="301" t="e">
        <f t="shared" si="13"/>
        <v>#VALUE!</v>
      </c>
      <c r="R99" s="302" t="e">
        <f t="shared" si="14"/>
        <v>#VALUE!</v>
      </c>
    </row>
    <row r="100" spans="1:18" x14ac:dyDescent="0.2">
      <c r="A100" s="222">
        <f>Trees!B93</f>
        <v>0</v>
      </c>
      <c r="B100" s="299">
        <f>Trees!C93</f>
        <v>0</v>
      </c>
      <c r="C100" s="299">
        <f>Trees!E93</f>
        <v>0</v>
      </c>
      <c r="D100" s="299">
        <f>Saplings!C93</f>
        <v>0</v>
      </c>
      <c r="E100" s="299">
        <f>Bamboo!C93</f>
        <v>0</v>
      </c>
      <c r="F100" s="299">
        <f>Shrub!C93</f>
        <v>0</v>
      </c>
      <c r="G100" s="299">
        <f>Shrub!E93</f>
        <v>0</v>
      </c>
      <c r="H100" s="299">
        <f>'NonTree Veg (Clip Plot)'!C93</f>
        <v>0</v>
      </c>
      <c r="I100" s="301">
        <f t="shared" si="9"/>
        <v>0</v>
      </c>
      <c r="J100" s="301">
        <f t="shared" si="10"/>
        <v>0</v>
      </c>
      <c r="K100" s="299">
        <f>Litter!C93</f>
        <v>0</v>
      </c>
      <c r="L100" s="299">
        <f>'Standing Dead Wood '!C93</f>
        <v>0</v>
      </c>
      <c r="M100" s="299">
        <f>'Lying Dead Wood'!C93</f>
        <v>0</v>
      </c>
      <c r="N100" s="301">
        <f t="shared" si="11"/>
        <v>0</v>
      </c>
      <c r="O100" s="301">
        <f t="shared" si="12"/>
        <v>0</v>
      </c>
      <c r="P100" s="192" t="str">
        <f>Soil!H88</f>
        <v/>
      </c>
      <c r="Q100" s="301" t="e">
        <f t="shared" si="13"/>
        <v>#VALUE!</v>
      </c>
      <c r="R100" s="302" t="e">
        <f t="shared" si="14"/>
        <v>#VALUE!</v>
      </c>
    </row>
    <row r="101" spans="1:18" x14ac:dyDescent="0.2">
      <c r="A101" s="222">
        <f>Trees!B94</f>
        <v>0</v>
      </c>
      <c r="B101" s="299">
        <f>Trees!C94</f>
        <v>0</v>
      </c>
      <c r="C101" s="299">
        <f>Trees!E94</f>
        <v>0</v>
      </c>
      <c r="D101" s="299">
        <f>Saplings!C94</f>
        <v>0</v>
      </c>
      <c r="E101" s="299">
        <f>Bamboo!C94</f>
        <v>0</v>
      </c>
      <c r="F101" s="299">
        <f>Shrub!C94</f>
        <v>0</v>
      </c>
      <c r="G101" s="299">
        <f>Shrub!E94</f>
        <v>0</v>
      </c>
      <c r="H101" s="299">
        <f>'NonTree Veg (Clip Plot)'!C94</f>
        <v>0</v>
      </c>
      <c r="I101" s="301">
        <f t="shared" si="9"/>
        <v>0</v>
      </c>
      <c r="J101" s="301">
        <f t="shared" si="10"/>
        <v>0</v>
      </c>
      <c r="K101" s="299">
        <f>Litter!C94</f>
        <v>0</v>
      </c>
      <c r="L101" s="299">
        <f>'Standing Dead Wood '!C94</f>
        <v>0</v>
      </c>
      <c r="M101" s="299">
        <f>'Lying Dead Wood'!C94</f>
        <v>0</v>
      </c>
      <c r="N101" s="301">
        <f t="shared" si="11"/>
        <v>0</v>
      </c>
      <c r="O101" s="301">
        <f t="shared" si="12"/>
        <v>0</v>
      </c>
      <c r="P101" s="192" t="str">
        <f>Soil!H89</f>
        <v/>
      </c>
      <c r="Q101" s="301" t="e">
        <f t="shared" si="13"/>
        <v>#VALUE!</v>
      </c>
      <c r="R101" s="302" t="e">
        <f t="shared" si="14"/>
        <v>#VALUE!</v>
      </c>
    </row>
    <row r="102" spans="1:18" x14ac:dyDescent="0.2">
      <c r="A102" s="222">
        <f>Trees!B95</f>
        <v>0</v>
      </c>
      <c r="B102" s="299">
        <f>Trees!C95</f>
        <v>0</v>
      </c>
      <c r="C102" s="299">
        <f>Trees!E95</f>
        <v>0</v>
      </c>
      <c r="D102" s="299">
        <f>Saplings!C95</f>
        <v>0</v>
      </c>
      <c r="E102" s="299">
        <f>Bamboo!C95</f>
        <v>0</v>
      </c>
      <c r="F102" s="299">
        <f>Shrub!C95</f>
        <v>0</v>
      </c>
      <c r="G102" s="299">
        <f>Shrub!E95</f>
        <v>0</v>
      </c>
      <c r="H102" s="299">
        <f>'NonTree Veg (Clip Plot)'!C95</f>
        <v>0</v>
      </c>
      <c r="I102" s="301">
        <f t="shared" si="9"/>
        <v>0</v>
      </c>
      <c r="J102" s="301">
        <f t="shared" si="10"/>
        <v>0</v>
      </c>
      <c r="K102" s="299">
        <f>Litter!C95</f>
        <v>0</v>
      </c>
      <c r="L102" s="299">
        <f>'Standing Dead Wood '!C95</f>
        <v>0</v>
      </c>
      <c r="M102" s="299">
        <f>'Lying Dead Wood'!C95</f>
        <v>0</v>
      </c>
      <c r="N102" s="301">
        <f t="shared" si="11"/>
        <v>0</v>
      </c>
      <c r="O102" s="301">
        <f t="shared" si="12"/>
        <v>0</v>
      </c>
      <c r="P102" s="192" t="str">
        <f>Soil!H90</f>
        <v/>
      </c>
      <c r="Q102" s="301" t="e">
        <f t="shared" si="13"/>
        <v>#VALUE!</v>
      </c>
      <c r="R102" s="302" t="e">
        <f t="shared" si="14"/>
        <v>#VALUE!</v>
      </c>
    </row>
    <row r="103" spans="1:18" x14ac:dyDescent="0.2">
      <c r="A103" s="222">
        <f>Trees!B96</f>
        <v>0</v>
      </c>
      <c r="B103" s="299">
        <f>Trees!C96</f>
        <v>0</v>
      </c>
      <c r="C103" s="299">
        <f>Trees!E96</f>
        <v>0</v>
      </c>
      <c r="D103" s="299">
        <f>Saplings!C96</f>
        <v>0</v>
      </c>
      <c r="E103" s="299">
        <f>Bamboo!C96</f>
        <v>0</v>
      </c>
      <c r="F103" s="299">
        <f>Shrub!C96</f>
        <v>0</v>
      </c>
      <c r="G103" s="299">
        <f>Shrub!E96</f>
        <v>0</v>
      </c>
      <c r="H103" s="299">
        <f>'NonTree Veg (Clip Plot)'!C96</f>
        <v>0</v>
      </c>
      <c r="I103" s="301">
        <f t="shared" si="9"/>
        <v>0</v>
      </c>
      <c r="J103" s="301">
        <f t="shared" si="10"/>
        <v>0</v>
      </c>
      <c r="K103" s="299">
        <f>Litter!C96</f>
        <v>0</v>
      </c>
      <c r="L103" s="299">
        <f>'Standing Dead Wood '!C96</f>
        <v>0</v>
      </c>
      <c r="M103" s="299">
        <f>'Lying Dead Wood'!C96</f>
        <v>0</v>
      </c>
      <c r="N103" s="301">
        <f t="shared" si="11"/>
        <v>0</v>
      </c>
      <c r="O103" s="301">
        <f t="shared" si="12"/>
        <v>0</v>
      </c>
      <c r="P103" s="192" t="str">
        <f>Soil!H91</f>
        <v/>
      </c>
      <c r="Q103" s="301" t="e">
        <f t="shared" si="13"/>
        <v>#VALUE!</v>
      </c>
      <c r="R103" s="302" t="e">
        <f t="shared" si="14"/>
        <v>#VALUE!</v>
      </c>
    </row>
    <row r="104" spans="1:18" x14ac:dyDescent="0.2">
      <c r="A104" s="222">
        <f>Trees!B97</f>
        <v>0</v>
      </c>
      <c r="B104" s="299">
        <f>Trees!C97</f>
        <v>0</v>
      </c>
      <c r="C104" s="299">
        <f>Trees!E97</f>
        <v>0</v>
      </c>
      <c r="D104" s="299">
        <f>Saplings!C97</f>
        <v>0</v>
      </c>
      <c r="E104" s="299">
        <f>Bamboo!C97</f>
        <v>0</v>
      </c>
      <c r="F104" s="299">
        <f>Shrub!C97</f>
        <v>0</v>
      </c>
      <c r="G104" s="299">
        <f>Shrub!E97</f>
        <v>0</v>
      </c>
      <c r="H104" s="299">
        <f>'NonTree Veg (Clip Plot)'!C97</f>
        <v>0</v>
      </c>
      <c r="I104" s="301">
        <f t="shared" si="9"/>
        <v>0</v>
      </c>
      <c r="J104" s="301">
        <f t="shared" si="10"/>
        <v>0</v>
      </c>
      <c r="K104" s="299">
        <f>Litter!C97</f>
        <v>0</v>
      </c>
      <c r="L104" s="299">
        <f>'Standing Dead Wood '!C97</f>
        <v>0</v>
      </c>
      <c r="M104" s="299">
        <f>'Lying Dead Wood'!C97</f>
        <v>0</v>
      </c>
      <c r="N104" s="301">
        <f t="shared" si="11"/>
        <v>0</v>
      </c>
      <c r="O104" s="301">
        <f t="shared" si="12"/>
        <v>0</v>
      </c>
      <c r="P104" s="192" t="str">
        <f>Soil!H92</f>
        <v/>
      </c>
      <c r="Q104" s="301" t="e">
        <f t="shared" si="13"/>
        <v>#VALUE!</v>
      </c>
      <c r="R104" s="302" t="e">
        <f t="shared" si="14"/>
        <v>#VALUE!</v>
      </c>
    </row>
    <row r="105" spans="1:18" x14ac:dyDescent="0.2">
      <c r="A105" s="222">
        <f>Trees!B98</f>
        <v>0</v>
      </c>
      <c r="B105" s="299">
        <f>Trees!C98</f>
        <v>0</v>
      </c>
      <c r="C105" s="299">
        <f>Trees!E98</f>
        <v>0</v>
      </c>
      <c r="D105" s="299">
        <f>Saplings!C98</f>
        <v>0</v>
      </c>
      <c r="E105" s="299">
        <f>Bamboo!C98</f>
        <v>0</v>
      </c>
      <c r="F105" s="299">
        <f>Shrub!C98</f>
        <v>0</v>
      </c>
      <c r="G105" s="299">
        <f>Shrub!E98</f>
        <v>0</v>
      </c>
      <c r="H105" s="299">
        <f>'NonTree Veg (Clip Plot)'!C98</f>
        <v>0</v>
      </c>
      <c r="I105" s="301">
        <f t="shared" si="9"/>
        <v>0</v>
      </c>
      <c r="J105" s="301">
        <f t="shared" si="10"/>
        <v>0</v>
      </c>
      <c r="K105" s="299">
        <f>Litter!C98</f>
        <v>0</v>
      </c>
      <c r="L105" s="299">
        <f>'Standing Dead Wood '!C98</f>
        <v>0</v>
      </c>
      <c r="M105" s="299">
        <f>'Lying Dead Wood'!C98</f>
        <v>0</v>
      </c>
      <c r="N105" s="301">
        <f t="shared" si="11"/>
        <v>0</v>
      </c>
      <c r="O105" s="301">
        <f t="shared" si="12"/>
        <v>0</v>
      </c>
      <c r="P105" s="192" t="str">
        <f>Soil!H93</f>
        <v/>
      </c>
      <c r="Q105" s="301" t="e">
        <f t="shared" si="13"/>
        <v>#VALUE!</v>
      </c>
      <c r="R105" s="302" t="e">
        <f t="shared" si="14"/>
        <v>#VALUE!</v>
      </c>
    </row>
    <row r="106" spans="1:18" x14ac:dyDescent="0.2">
      <c r="A106" s="222">
        <f>Trees!B99</f>
        <v>0</v>
      </c>
      <c r="B106" s="299">
        <f>Trees!C99</f>
        <v>0</v>
      </c>
      <c r="C106" s="299">
        <f>Trees!E99</f>
        <v>0</v>
      </c>
      <c r="D106" s="299">
        <f>Saplings!C99</f>
        <v>0</v>
      </c>
      <c r="E106" s="299">
        <f>Bamboo!C99</f>
        <v>0</v>
      </c>
      <c r="F106" s="299">
        <f>Shrub!C99</f>
        <v>0</v>
      </c>
      <c r="G106" s="299">
        <f>Shrub!E99</f>
        <v>0</v>
      </c>
      <c r="H106" s="299">
        <f>'NonTree Veg (Clip Plot)'!C99</f>
        <v>0</v>
      </c>
      <c r="I106" s="301">
        <f t="shared" si="9"/>
        <v>0</v>
      </c>
      <c r="J106" s="301">
        <f t="shared" si="10"/>
        <v>0</v>
      </c>
      <c r="K106" s="299">
        <f>Litter!C99</f>
        <v>0</v>
      </c>
      <c r="L106" s="299">
        <f>'Standing Dead Wood '!C99</f>
        <v>0</v>
      </c>
      <c r="M106" s="299">
        <f>'Lying Dead Wood'!C99</f>
        <v>0</v>
      </c>
      <c r="N106" s="301">
        <f t="shared" si="11"/>
        <v>0</v>
      </c>
      <c r="O106" s="301">
        <f t="shared" si="12"/>
        <v>0</v>
      </c>
      <c r="P106" s="192" t="str">
        <f>Soil!H94</f>
        <v/>
      </c>
      <c r="Q106" s="301" t="e">
        <f t="shared" si="13"/>
        <v>#VALUE!</v>
      </c>
      <c r="R106" s="302" t="e">
        <f t="shared" si="14"/>
        <v>#VALUE!</v>
      </c>
    </row>
    <row r="107" spans="1:18" x14ac:dyDescent="0.2">
      <c r="A107" s="222">
        <f>Trees!B100</f>
        <v>0</v>
      </c>
      <c r="B107" s="299">
        <f>Trees!C100</f>
        <v>0</v>
      </c>
      <c r="C107" s="299">
        <f>Trees!E100</f>
        <v>0</v>
      </c>
      <c r="D107" s="299">
        <f>Saplings!C100</f>
        <v>0</v>
      </c>
      <c r="E107" s="299">
        <f>Bamboo!C100</f>
        <v>0</v>
      </c>
      <c r="F107" s="299">
        <f>Shrub!C100</f>
        <v>0</v>
      </c>
      <c r="G107" s="299">
        <f>Shrub!E100</f>
        <v>0</v>
      </c>
      <c r="H107" s="299">
        <f>'NonTree Veg (Clip Plot)'!C100</f>
        <v>0</v>
      </c>
      <c r="I107" s="301">
        <f t="shared" si="9"/>
        <v>0</v>
      </c>
      <c r="J107" s="301">
        <f t="shared" si="10"/>
        <v>0</v>
      </c>
      <c r="K107" s="299">
        <f>Litter!C100</f>
        <v>0</v>
      </c>
      <c r="L107" s="299">
        <f>'Standing Dead Wood '!C100</f>
        <v>0</v>
      </c>
      <c r="M107" s="299">
        <f>'Lying Dead Wood'!C100</f>
        <v>0</v>
      </c>
      <c r="N107" s="301">
        <f t="shared" si="11"/>
        <v>0</v>
      </c>
      <c r="O107" s="301">
        <f t="shared" si="12"/>
        <v>0</v>
      </c>
      <c r="P107" s="192" t="str">
        <f>Soil!H95</f>
        <v/>
      </c>
      <c r="Q107" s="301" t="e">
        <f t="shared" si="13"/>
        <v>#VALUE!</v>
      </c>
      <c r="R107" s="302" t="e">
        <f t="shared" si="14"/>
        <v>#VALUE!</v>
      </c>
    </row>
    <row r="108" spans="1:18" x14ac:dyDescent="0.2">
      <c r="A108" s="222">
        <f>Trees!B101</f>
        <v>0</v>
      </c>
      <c r="B108" s="299">
        <f>Trees!C101</f>
        <v>0</v>
      </c>
      <c r="C108" s="299">
        <f>Trees!E101</f>
        <v>0</v>
      </c>
      <c r="D108" s="299">
        <f>Saplings!C101</f>
        <v>0</v>
      </c>
      <c r="E108" s="299">
        <f>Bamboo!C101</f>
        <v>0</v>
      </c>
      <c r="F108" s="299">
        <f>Shrub!C101</f>
        <v>0</v>
      </c>
      <c r="G108" s="299">
        <f>Shrub!E101</f>
        <v>0</v>
      </c>
      <c r="H108" s="299">
        <f>'NonTree Veg (Clip Plot)'!C101</f>
        <v>0</v>
      </c>
      <c r="I108" s="301">
        <f t="shared" si="9"/>
        <v>0</v>
      </c>
      <c r="J108" s="301">
        <f t="shared" si="10"/>
        <v>0</v>
      </c>
      <c r="K108" s="299">
        <f>Litter!C101</f>
        <v>0</v>
      </c>
      <c r="L108" s="299">
        <f>'Standing Dead Wood '!C101</f>
        <v>0</v>
      </c>
      <c r="M108" s="299">
        <f>'Lying Dead Wood'!C101</f>
        <v>0</v>
      </c>
      <c r="N108" s="301">
        <f t="shared" si="11"/>
        <v>0</v>
      </c>
      <c r="O108" s="301">
        <f t="shared" si="12"/>
        <v>0</v>
      </c>
      <c r="P108" s="192" t="str">
        <f>Soil!H96</f>
        <v/>
      </c>
      <c r="Q108" s="301" t="e">
        <f t="shared" si="13"/>
        <v>#VALUE!</v>
      </c>
      <c r="R108" s="302" t="e">
        <f t="shared" si="14"/>
        <v>#VALUE!</v>
      </c>
    </row>
    <row r="109" spans="1:18" x14ac:dyDescent="0.2">
      <c r="A109" s="222">
        <f>Trees!B102</f>
        <v>0</v>
      </c>
      <c r="B109" s="299">
        <f>Trees!C102</f>
        <v>0</v>
      </c>
      <c r="C109" s="299">
        <f>Trees!E102</f>
        <v>0</v>
      </c>
      <c r="D109" s="299">
        <f>Saplings!C102</f>
        <v>0</v>
      </c>
      <c r="E109" s="299">
        <f>Bamboo!C102</f>
        <v>0</v>
      </c>
      <c r="F109" s="299">
        <f>Shrub!C102</f>
        <v>0</v>
      </c>
      <c r="G109" s="299">
        <f>Shrub!E102</f>
        <v>0</v>
      </c>
      <c r="H109" s="299">
        <f>'NonTree Veg (Clip Plot)'!C102</f>
        <v>0</v>
      </c>
      <c r="I109" s="301">
        <f t="shared" si="9"/>
        <v>0</v>
      </c>
      <c r="J109" s="301">
        <f t="shared" si="10"/>
        <v>0</v>
      </c>
      <c r="K109" s="299">
        <f>Litter!C102</f>
        <v>0</v>
      </c>
      <c r="L109" s="299">
        <f>'Standing Dead Wood '!C102</f>
        <v>0</v>
      </c>
      <c r="M109" s="299">
        <f>'Lying Dead Wood'!C102</f>
        <v>0</v>
      </c>
      <c r="N109" s="301">
        <f t="shared" si="11"/>
        <v>0</v>
      </c>
      <c r="O109" s="301">
        <f t="shared" si="12"/>
        <v>0</v>
      </c>
      <c r="P109" s="192" t="str">
        <f>Soil!H97</f>
        <v/>
      </c>
      <c r="Q109" s="301" t="e">
        <f t="shared" si="13"/>
        <v>#VALUE!</v>
      </c>
      <c r="R109" s="302" t="e">
        <f t="shared" si="14"/>
        <v>#VALUE!</v>
      </c>
    </row>
    <row r="110" spans="1:18" x14ac:dyDescent="0.2">
      <c r="A110" s="222">
        <f>Trees!B103</f>
        <v>0</v>
      </c>
      <c r="B110" s="299">
        <f>Trees!C103</f>
        <v>0</v>
      </c>
      <c r="C110" s="299">
        <f>Trees!E103</f>
        <v>0</v>
      </c>
      <c r="D110" s="299">
        <f>Saplings!C103</f>
        <v>0</v>
      </c>
      <c r="E110" s="299">
        <f>Bamboo!C103</f>
        <v>0</v>
      </c>
      <c r="F110" s="299">
        <f>Shrub!C103</f>
        <v>0</v>
      </c>
      <c r="G110" s="299">
        <f>Shrub!E103</f>
        <v>0</v>
      </c>
      <c r="H110" s="299">
        <f>'NonTree Veg (Clip Plot)'!C103</f>
        <v>0</v>
      </c>
      <c r="I110" s="301">
        <f t="shared" si="9"/>
        <v>0</v>
      </c>
      <c r="J110" s="301">
        <f t="shared" si="10"/>
        <v>0</v>
      </c>
      <c r="K110" s="299">
        <f>Litter!C103</f>
        <v>0</v>
      </c>
      <c r="L110" s="299">
        <f>'Standing Dead Wood '!C103</f>
        <v>0</v>
      </c>
      <c r="M110" s="299">
        <f>'Lying Dead Wood'!C103</f>
        <v>0</v>
      </c>
      <c r="N110" s="301">
        <f t="shared" si="11"/>
        <v>0</v>
      </c>
      <c r="O110" s="301">
        <f t="shared" si="12"/>
        <v>0</v>
      </c>
      <c r="P110" s="192" t="str">
        <f>Soil!H98</f>
        <v/>
      </c>
      <c r="Q110" s="301" t="e">
        <f t="shared" si="13"/>
        <v>#VALUE!</v>
      </c>
      <c r="R110" s="302" t="e">
        <f t="shared" si="14"/>
        <v>#VALUE!</v>
      </c>
    </row>
    <row r="111" spans="1:18" x14ac:dyDescent="0.2">
      <c r="A111" s="222">
        <f>Trees!B104</f>
        <v>0</v>
      </c>
      <c r="B111" s="299">
        <f>Trees!C104</f>
        <v>0</v>
      </c>
      <c r="C111" s="299">
        <f>Trees!E104</f>
        <v>0</v>
      </c>
      <c r="D111" s="299">
        <f>Saplings!C104</f>
        <v>0</v>
      </c>
      <c r="E111" s="299">
        <f>Bamboo!C104</f>
        <v>0</v>
      </c>
      <c r="F111" s="299">
        <f>Shrub!C104</f>
        <v>0</v>
      </c>
      <c r="G111" s="299">
        <f>Shrub!E104</f>
        <v>0</v>
      </c>
      <c r="H111" s="299">
        <f>'NonTree Veg (Clip Plot)'!C104</f>
        <v>0</v>
      </c>
      <c r="I111" s="301">
        <f t="shared" si="9"/>
        <v>0</v>
      </c>
      <c r="J111" s="301">
        <f t="shared" si="10"/>
        <v>0</v>
      </c>
      <c r="K111" s="299">
        <f>Litter!C104</f>
        <v>0</v>
      </c>
      <c r="L111" s="299">
        <f>'Standing Dead Wood '!C104</f>
        <v>0</v>
      </c>
      <c r="M111" s="299">
        <f>'Lying Dead Wood'!C104</f>
        <v>0</v>
      </c>
      <c r="N111" s="301">
        <f t="shared" si="11"/>
        <v>0</v>
      </c>
      <c r="O111" s="301">
        <f t="shared" si="12"/>
        <v>0</v>
      </c>
      <c r="P111" s="192" t="str">
        <f>Soil!H99</f>
        <v/>
      </c>
      <c r="Q111" s="301" t="e">
        <f t="shared" si="13"/>
        <v>#VALUE!</v>
      </c>
      <c r="R111" s="302" t="e">
        <f t="shared" si="14"/>
        <v>#VALUE!</v>
      </c>
    </row>
    <row r="112" spans="1:18" x14ac:dyDescent="0.2">
      <c r="A112" s="222">
        <f>Trees!B105</f>
        <v>0</v>
      </c>
      <c r="B112" s="299">
        <f>Trees!C105</f>
        <v>0</v>
      </c>
      <c r="C112" s="299">
        <f>Trees!E105</f>
        <v>0</v>
      </c>
      <c r="D112" s="299">
        <f>Saplings!C105</f>
        <v>0</v>
      </c>
      <c r="E112" s="299">
        <f>Bamboo!C105</f>
        <v>0</v>
      </c>
      <c r="F112" s="299">
        <f>Shrub!C105</f>
        <v>0</v>
      </c>
      <c r="G112" s="299">
        <f>Shrub!E105</f>
        <v>0</v>
      </c>
      <c r="H112" s="299">
        <f>'NonTree Veg (Clip Plot)'!C105</f>
        <v>0</v>
      </c>
      <c r="I112" s="301">
        <f t="shared" si="9"/>
        <v>0</v>
      </c>
      <c r="J112" s="301">
        <f t="shared" si="10"/>
        <v>0</v>
      </c>
      <c r="K112" s="299">
        <f>Litter!C105</f>
        <v>0</v>
      </c>
      <c r="L112" s="299">
        <f>'Standing Dead Wood '!C105</f>
        <v>0</v>
      </c>
      <c r="M112" s="299">
        <f>'Lying Dead Wood'!C105</f>
        <v>0</v>
      </c>
      <c r="N112" s="301">
        <f t="shared" si="11"/>
        <v>0</v>
      </c>
      <c r="O112" s="301">
        <f t="shared" si="12"/>
        <v>0</v>
      </c>
      <c r="P112" s="192" t="str">
        <f>Soil!H100</f>
        <v/>
      </c>
      <c r="Q112" s="301" t="e">
        <f t="shared" si="13"/>
        <v>#VALUE!</v>
      </c>
      <c r="R112" s="302" t="e">
        <f t="shared" si="14"/>
        <v>#VALUE!</v>
      </c>
    </row>
    <row r="113" spans="1:18" x14ac:dyDescent="0.2">
      <c r="A113" s="222">
        <f>Trees!B106</f>
        <v>0</v>
      </c>
      <c r="B113" s="299">
        <f>Trees!C106</f>
        <v>0</v>
      </c>
      <c r="C113" s="299">
        <f>Trees!E106</f>
        <v>0</v>
      </c>
      <c r="D113" s="299">
        <f>Saplings!C106</f>
        <v>0</v>
      </c>
      <c r="E113" s="299">
        <f>Bamboo!C106</f>
        <v>0</v>
      </c>
      <c r="F113" s="299">
        <f>Shrub!C106</f>
        <v>0</v>
      </c>
      <c r="G113" s="299">
        <f>Shrub!E106</f>
        <v>0</v>
      </c>
      <c r="H113" s="299">
        <f>'NonTree Veg (Clip Plot)'!C106</f>
        <v>0</v>
      </c>
      <c r="I113" s="301">
        <f t="shared" si="9"/>
        <v>0</v>
      </c>
      <c r="J113" s="301">
        <f t="shared" si="10"/>
        <v>0</v>
      </c>
      <c r="K113" s="299">
        <f>Litter!C106</f>
        <v>0</v>
      </c>
      <c r="L113" s="299">
        <f>'Standing Dead Wood '!C106</f>
        <v>0</v>
      </c>
      <c r="M113" s="299">
        <f>'Lying Dead Wood'!C106</f>
        <v>0</v>
      </c>
      <c r="N113" s="301">
        <f t="shared" si="11"/>
        <v>0</v>
      </c>
      <c r="O113" s="301">
        <f t="shared" si="12"/>
        <v>0</v>
      </c>
      <c r="P113" s="192" t="str">
        <f>Soil!H101</f>
        <v/>
      </c>
      <c r="Q113" s="301" t="e">
        <f t="shared" si="13"/>
        <v>#VALUE!</v>
      </c>
      <c r="R113" s="302" t="e">
        <f t="shared" si="14"/>
        <v>#VALUE!</v>
      </c>
    </row>
    <row r="114" spans="1:18" x14ac:dyDescent="0.2">
      <c r="A114" s="222">
        <f>Trees!B107</f>
        <v>0</v>
      </c>
      <c r="B114" s="299">
        <f>Trees!C107</f>
        <v>0</v>
      </c>
      <c r="C114" s="299">
        <f>Trees!E107</f>
        <v>0</v>
      </c>
      <c r="D114" s="299">
        <f>Saplings!C107</f>
        <v>0</v>
      </c>
      <c r="E114" s="299">
        <f>Bamboo!C107</f>
        <v>0</v>
      </c>
      <c r="F114" s="299">
        <f>Shrub!C107</f>
        <v>0</v>
      </c>
      <c r="G114" s="299">
        <f>Shrub!E107</f>
        <v>0</v>
      </c>
      <c r="H114" s="299">
        <f>'NonTree Veg (Clip Plot)'!C107</f>
        <v>0</v>
      </c>
      <c r="I114" s="301">
        <f t="shared" si="9"/>
        <v>0</v>
      </c>
      <c r="J114" s="301">
        <f t="shared" si="10"/>
        <v>0</v>
      </c>
      <c r="K114" s="299">
        <f>Litter!C107</f>
        <v>0</v>
      </c>
      <c r="L114" s="299">
        <f>'Standing Dead Wood '!C107</f>
        <v>0</v>
      </c>
      <c r="M114" s="299">
        <f>'Lying Dead Wood'!C107</f>
        <v>0</v>
      </c>
      <c r="N114" s="301">
        <f t="shared" si="11"/>
        <v>0</v>
      </c>
      <c r="O114" s="301">
        <f t="shared" si="12"/>
        <v>0</v>
      </c>
      <c r="P114" s="192" t="str">
        <f>Soil!H102</f>
        <v/>
      </c>
      <c r="Q114" s="301" t="e">
        <f t="shared" si="13"/>
        <v>#VALUE!</v>
      </c>
      <c r="R114" s="302" t="e">
        <f t="shared" si="14"/>
        <v>#VALUE!</v>
      </c>
    </row>
    <row r="115" spans="1:18" x14ac:dyDescent="0.2">
      <c r="A115" s="222">
        <f>Trees!B108</f>
        <v>0</v>
      </c>
      <c r="B115" s="299">
        <f>Trees!C108</f>
        <v>0</v>
      </c>
      <c r="C115" s="299">
        <f>Trees!E108</f>
        <v>0</v>
      </c>
      <c r="D115" s="299">
        <f>Saplings!C108</f>
        <v>0</v>
      </c>
      <c r="E115" s="299">
        <f>Bamboo!C108</f>
        <v>0</v>
      </c>
      <c r="F115" s="299">
        <f>Shrub!C108</f>
        <v>0</v>
      </c>
      <c r="G115" s="299">
        <f>Shrub!E108</f>
        <v>0</v>
      </c>
      <c r="H115" s="299">
        <f>'NonTree Veg (Clip Plot)'!C108</f>
        <v>0</v>
      </c>
      <c r="I115" s="301">
        <f t="shared" si="9"/>
        <v>0</v>
      </c>
      <c r="J115" s="301">
        <f t="shared" si="10"/>
        <v>0</v>
      </c>
      <c r="K115" s="299">
        <f>Litter!C108</f>
        <v>0</v>
      </c>
      <c r="L115" s="299">
        <f>'Standing Dead Wood '!C108</f>
        <v>0</v>
      </c>
      <c r="M115" s="299">
        <f>'Lying Dead Wood'!C108</f>
        <v>0</v>
      </c>
      <c r="N115" s="301">
        <f t="shared" si="11"/>
        <v>0</v>
      </c>
      <c r="O115" s="301">
        <f t="shared" si="12"/>
        <v>0</v>
      </c>
      <c r="P115" s="192" t="str">
        <f>Soil!H103</f>
        <v/>
      </c>
      <c r="Q115" s="301" t="e">
        <f t="shared" si="13"/>
        <v>#VALUE!</v>
      </c>
      <c r="R115" s="302" t="e">
        <f t="shared" si="14"/>
        <v>#VALUE!</v>
      </c>
    </row>
    <row r="116" spans="1:18" x14ac:dyDescent="0.2">
      <c r="A116" s="222">
        <f>Trees!B109</f>
        <v>0</v>
      </c>
      <c r="B116" s="299">
        <f>Trees!C109</f>
        <v>0</v>
      </c>
      <c r="C116" s="299">
        <f>Trees!E109</f>
        <v>0</v>
      </c>
      <c r="D116" s="299">
        <f>Saplings!C109</f>
        <v>0</v>
      </c>
      <c r="E116" s="299">
        <f>Bamboo!C109</f>
        <v>0</v>
      </c>
      <c r="F116" s="299">
        <f>Shrub!C109</f>
        <v>0</v>
      </c>
      <c r="G116" s="299">
        <f>Shrub!E109</f>
        <v>0</v>
      </c>
      <c r="H116" s="299">
        <f>'NonTree Veg (Clip Plot)'!C109</f>
        <v>0</v>
      </c>
      <c r="I116" s="301">
        <f t="shared" si="9"/>
        <v>0</v>
      </c>
      <c r="J116" s="301">
        <f t="shared" si="10"/>
        <v>0</v>
      </c>
      <c r="K116" s="299">
        <f>Litter!C109</f>
        <v>0</v>
      </c>
      <c r="L116" s="299">
        <f>'Standing Dead Wood '!C109</f>
        <v>0</v>
      </c>
      <c r="M116" s="299">
        <f>'Lying Dead Wood'!C109</f>
        <v>0</v>
      </c>
      <c r="N116" s="301">
        <f t="shared" si="11"/>
        <v>0</v>
      </c>
      <c r="O116" s="301">
        <f t="shared" si="12"/>
        <v>0</v>
      </c>
      <c r="P116" s="192" t="str">
        <f>Soil!H104</f>
        <v/>
      </c>
      <c r="Q116" s="301" t="e">
        <f t="shared" si="13"/>
        <v>#VALUE!</v>
      </c>
      <c r="R116" s="302" t="e">
        <f t="shared" si="14"/>
        <v>#VALUE!</v>
      </c>
    </row>
    <row r="117" spans="1:18" x14ac:dyDescent="0.2">
      <c r="A117" s="222">
        <f>Trees!B110</f>
        <v>0</v>
      </c>
      <c r="B117" s="299">
        <f>Trees!C110</f>
        <v>0</v>
      </c>
      <c r="C117" s="299">
        <f>Trees!E110</f>
        <v>0</v>
      </c>
      <c r="D117" s="299">
        <f>Saplings!C110</f>
        <v>0</v>
      </c>
      <c r="E117" s="299">
        <f>Bamboo!C110</f>
        <v>0</v>
      </c>
      <c r="F117" s="299">
        <f>Shrub!C110</f>
        <v>0</v>
      </c>
      <c r="G117" s="299">
        <f>Shrub!E110</f>
        <v>0</v>
      </c>
      <c r="H117" s="299">
        <f>'NonTree Veg (Clip Plot)'!C110</f>
        <v>0</v>
      </c>
      <c r="I117" s="301">
        <f t="shared" si="9"/>
        <v>0</v>
      </c>
      <c r="J117" s="301">
        <f t="shared" si="10"/>
        <v>0</v>
      </c>
      <c r="K117" s="299">
        <f>Litter!C110</f>
        <v>0</v>
      </c>
      <c r="L117" s="299">
        <f>'Standing Dead Wood '!C110</f>
        <v>0</v>
      </c>
      <c r="M117" s="299">
        <f>'Lying Dead Wood'!C110</f>
        <v>0</v>
      </c>
      <c r="N117" s="301">
        <f t="shared" si="11"/>
        <v>0</v>
      </c>
      <c r="O117" s="301">
        <f t="shared" si="12"/>
        <v>0</v>
      </c>
      <c r="P117" s="192" t="str">
        <f>Soil!H105</f>
        <v/>
      </c>
      <c r="Q117" s="301" t="e">
        <f t="shared" si="13"/>
        <v>#VALUE!</v>
      </c>
      <c r="R117" s="302" t="e">
        <f t="shared" si="14"/>
        <v>#VALUE!</v>
      </c>
    </row>
    <row r="118" spans="1:18" x14ac:dyDescent="0.2">
      <c r="A118" s="222">
        <f>Trees!B111</f>
        <v>0</v>
      </c>
      <c r="B118" s="299">
        <f>Trees!C111</f>
        <v>0</v>
      </c>
      <c r="C118" s="299">
        <f>Trees!E111</f>
        <v>0</v>
      </c>
      <c r="D118" s="299">
        <f>Saplings!C111</f>
        <v>0</v>
      </c>
      <c r="E118" s="299">
        <f>Bamboo!C111</f>
        <v>0</v>
      </c>
      <c r="F118" s="299">
        <f>Shrub!C111</f>
        <v>0</v>
      </c>
      <c r="G118" s="299">
        <f>Shrub!E111</f>
        <v>0</v>
      </c>
      <c r="H118" s="299">
        <f>'NonTree Veg (Clip Plot)'!C111</f>
        <v>0</v>
      </c>
      <c r="I118" s="301">
        <f t="shared" si="9"/>
        <v>0</v>
      </c>
      <c r="J118" s="301">
        <f t="shared" si="10"/>
        <v>0</v>
      </c>
      <c r="K118" s="299">
        <f>Litter!C111</f>
        <v>0</v>
      </c>
      <c r="L118" s="299">
        <f>'Standing Dead Wood '!C111</f>
        <v>0</v>
      </c>
      <c r="M118" s="299">
        <f>'Lying Dead Wood'!C111</f>
        <v>0</v>
      </c>
      <c r="N118" s="301">
        <f t="shared" si="11"/>
        <v>0</v>
      </c>
      <c r="O118" s="301">
        <f t="shared" si="12"/>
        <v>0</v>
      </c>
      <c r="P118" s="192" t="str">
        <f>Soil!H106</f>
        <v/>
      </c>
      <c r="Q118" s="301" t="e">
        <f t="shared" si="13"/>
        <v>#VALUE!</v>
      </c>
      <c r="R118" s="302" t="e">
        <f t="shared" si="14"/>
        <v>#VALUE!</v>
      </c>
    </row>
    <row r="119" spans="1:18" x14ac:dyDescent="0.2">
      <c r="A119" s="222">
        <f>Trees!B112</f>
        <v>0</v>
      </c>
      <c r="B119" s="299">
        <f>Trees!C112</f>
        <v>0</v>
      </c>
      <c r="C119" s="299">
        <f>Trees!E112</f>
        <v>0</v>
      </c>
      <c r="D119" s="299">
        <f>Saplings!C112</f>
        <v>0</v>
      </c>
      <c r="E119" s="299">
        <f>Bamboo!C112</f>
        <v>0</v>
      </c>
      <c r="F119" s="299">
        <f>Shrub!C112</f>
        <v>0</v>
      </c>
      <c r="G119" s="299">
        <f>Shrub!E112</f>
        <v>0</v>
      </c>
      <c r="H119" s="299">
        <f>'NonTree Veg (Clip Plot)'!C112</f>
        <v>0</v>
      </c>
      <c r="I119" s="301">
        <f t="shared" si="9"/>
        <v>0</v>
      </c>
      <c r="J119" s="301">
        <f t="shared" si="10"/>
        <v>0</v>
      </c>
      <c r="K119" s="299">
        <f>Litter!C112</f>
        <v>0</v>
      </c>
      <c r="L119" s="299">
        <f>'Standing Dead Wood '!C112</f>
        <v>0</v>
      </c>
      <c r="M119" s="299">
        <f>'Lying Dead Wood'!C112</f>
        <v>0</v>
      </c>
      <c r="N119" s="301">
        <f t="shared" si="11"/>
        <v>0</v>
      </c>
      <c r="O119" s="301">
        <f t="shared" si="12"/>
        <v>0</v>
      </c>
      <c r="P119" s="192" t="str">
        <f>Soil!H107</f>
        <v/>
      </c>
      <c r="Q119" s="301" t="e">
        <f t="shared" si="13"/>
        <v>#VALUE!</v>
      </c>
      <c r="R119" s="302" t="e">
        <f t="shared" si="14"/>
        <v>#VALUE!</v>
      </c>
    </row>
    <row r="120" spans="1:18" x14ac:dyDescent="0.2">
      <c r="A120" s="222">
        <f>Trees!B113</f>
        <v>0</v>
      </c>
      <c r="B120" s="299">
        <f>Trees!C113</f>
        <v>0</v>
      </c>
      <c r="C120" s="299">
        <f>Trees!E113</f>
        <v>0</v>
      </c>
      <c r="D120" s="299">
        <f>Saplings!C113</f>
        <v>0</v>
      </c>
      <c r="E120" s="299">
        <f>Bamboo!C113</f>
        <v>0</v>
      </c>
      <c r="F120" s="299">
        <f>Shrub!C113</f>
        <v>0</v>
      </c>
      <c r="G120" s="299">
        <f>Shrub!E113</f>
        <v>0</v>
      </c>
      <c r="H120" s="299">
        <f>'NonTree Veg (Clip Plot)'!C113</f>
        <v>0</v>
      </c>
      <c r="I120" s="301">
        <f t="shared" si="9"/>
        <v>0</v>
      </c>
      <c r="J120" s="301">
        <f t="shared" si="10"/>
        <v>0</v>
      </c>
      <c r="K120" s="299">
        <f>Litter!C113</f>
        <v>0</v>
      </c>
      <c r="L120" s="299">
        <f>'Standing Dead Wood '!C113</f>
        <v>0</v>
      </c>
      <c r="M120" s="299">
        <f>'Lying Dead Wood'!C113</f>
        <v>0</v>
      </c>
      <c r="N120" s="301">
        <f t="shared" si="11"/>
        <v>0</v>
      </c>
      <c r="O120" s="301">
        <f t="shared" si="12"/>
        <v>0</v>
      </c>
      <c r="P120" s="192" t="str">
        <f>Soil!H108</f>
        <v/>
      </c>
      <c r="Q120" s="301" t="e">
        <f t="shared" si="13"/>
        <v>#VALUE!</v>
      </c>
      <c r="R120" s="302" t="e">
        <f t="shared" si="14"/>
        <v>#VALUE!</v>
      </c>
    </row>
    <row r="121" spans="1:18" x14ac:dyDescent="0.2">
      <c r="A121" s="222">
        <f>Trees!B114</f>
        <v>0</v>
      </c>
      <c r="B121" s="299">
        <f>Trees!C114</f>
        <v>0</v>
      </c>
      <c r="C121" s="299">
        <f>Trees!E114</f>
        <v>0</v>
      </c>
      <c r="D121" s="299">
        <f>Saplings!C114</f>
        <v>0</v>
      </c>
      <c r="E121" s="299">
        <f>Bamboo!C114</f>
        <v>0</v>
      </c>
      <c r="F121" s="299">
        <f>Shrub!C114</f>
        <v>0</v>
      </c>
      <c r="G121" s="299">
        <f>Shrub!E114</f>
        <v>0</v>
      </c>
      <c r="H121" s="299">
        <f>'NonTree Veg (Clip Plot)'!C114</f>
        <v>0</v>
      </c>
      <c r="I121" s="301">
        <f t="shared" si="9"/>
        <v>0</v>
      </c>
      <c r="J121" s="301">
        <f t="shared" si="10"/>
        <v>0</v>
      </c>
      <c r="K121" s="299">
        <f>Litter!C114</f>
        <v>0</v>
      </c>
      <c r="L121" s="299">
        <f>'Standing Dead Wood '!C114</f>
        <v>0</v>
      </c>
      <c r="M121" s="299">
        <f>'Lying Dead Wood'!C114</f>
        <v>0</v>
      </c>
      <c r="N121" s="301">
        <f t="shared" si="11"/>
        <v>0</v>
      </c>
      <c r="O121" s="301">
        <f t="shared" si="12"/>
        <v>0</v>
      </c>
      <c r="P121" s="192" t="str">
        <f>Soil!H109</f>
        <v/>
      </c>
      <c r="Q121" s="301" t="e">
        <f t="shared" si="13"/>
        <v>#VALUE!</v>
      </c>
      <c r="R121" s="302" t="e">
        <f t="shared" si="14"/>
        <v>#VALUE!</v>
      </c>
    </row>
    <row r="122" spans="1:18" x14ac:dyDescent="0.2">
      <c r="A122" s="222">
        <f>Trees!B115</f>
        <v>0</v>
      </c>
      <c r="B122" s="299">
        <f>Trees!C115</f>
        <v>0</v>
      </c>
      <c r="C122" s="299">
        <f>Trees!E115</f>
        <v>0</v>
      </c>
      <c r="D122" s="299">
        <f>Saplings!C115</f>
        <v>0</v>
      </c>
      <c r="E122" s="299">
        <f>Bamboo!C115</f>
        <v>0</v>
      </c>
      <c r="F122" s="299">
        <f>Shrub!C115</f>
        <v>0</v>
      </c>
      <c r="G122" s="299">
        <f>Shrub!E115</f>
        <v>0</v>
      </c>
      <c r="H122" s="299">
        <f>'NonTree Veg (Clip Plot)'!C115</f>
        <v>0</v>
      </c>
      <c r="I122" s="301">
        <f t="shared" si="9"/>
        <v>0</v>
      </c>
      <c r="J122" s="301">
        <f t="shared" si="10"/>
        <v>0</v>
      </c>
      <c r="K122" s="299">
        <f>Litter!C115</f>
        <v>0</v>
      </c>
      <c r="L122" s="299">
        <f>'Standing Dead Wood '!C115</f>
        <v>0</v>
      </c>
      <c r="M122" s="299">
        <f>'Lying Dead Wood'!C115</f>
        <v>0</v>
      </c>
      <c r="N122" s="301">
        <f t="shared" si="11"/>
        <v>0</v>
      </c>
      <c r="O122" s="301">
        <f t="shared" si="12"/>
        <v>0</v>
      </c>
      <c r="P122" s="192" t="str">
        <f>Soil!H110</f>
        <v/>
      </c>
      <c r="Q122" s="301" t="e">
        <f t="shared" si="13"/>
        <v>#VALUE!</v>
      </c>
      <c r="R122" s="302" t="e">
        <f t="shared" si="14"/>
        <v>#VALUE!</v>
      </c>
    </row>
    <row r="123" spans="1:18" x14ac:dyDescent="0.2">
      <c r="A123" s="222">
        <f>Trees!B116</f>
        <v>0</v>
      </c>
      <c r="B123" s="299">
        <f>Trees!C116</f>
        <v>0</v>
      </c>
      <c r="C123" s="299">
        <f>Trees!E116</f>
        <v>0</v>
      </c>
      <c r="D123" s="299">
        <f>Saplings!C116</f>
        <v>0</v>
      </c>
      <c r="E123" s="299">
        <f>Bamboo!C116</f>
        <v>0</v>
      </c>
      <c r="F123" s="299">
        <f>Shrub!C116</f>
        <v>0</v>
      </c>
      <c r="G123" s="299">
        <f>Shrub!E116</f>
        <v>0</v>
      </c>
      <c r="H123" s="299">
        <f>'NonTree Veg (Clip Plot)'!C116</f>
        <v>0</v>
      </c>
      <c r="I123" s="301">
        <f t="shared" si="9"/>
        <v>0</v>
      </c>
      <c r="J123" s="301">
        <f t="shared" si="10"/>
        <v>0</v>
      </c>
      <c r="K123" s="299">
        <f>Litter!C116</f>
        <v>0</v>
      </c>
      <c r="L123" s="299">
        <f>'Standing Dead Wood '!C116</f>
        <v>0</v>
      </c>
      <c r="M123" s="299">
        <f>'Lying Dead Wood'!C116</f>
        <v>0</v>
      </c>
      <c r="N123" s="301">
        <f t="shared" si="11"/>
        <v>0</v>
      </c>
      <c r="O123" s="301">
        <f t="shared" si="12"/>
        <v>0</v>
      </c>
      <c r="P123" s="192" t="str">
        <f>Soil!H111</f>
        <v/>
      </c>
      <c r="Q123" s="301" t="e">
        <f t="shared" si="13"/>
        <v>#VALUE!</v>
      </c>
      <c r="R123" s="302" t="e">
        <f t="shared" si="14"/>
        <v>#VALUE!</v>
      </c>
    </row>
    <row r="124" spans="1:18" x14ac:dyDescent="0.2">
      <c r="A124" s="222">
        <f>Trees!B117</f>
        <v>0</v>
      </c>
      <c r="B124" s="299">
        <f>Trees!C117</f>
        <v>0</v>
      </c>
      <c r="C124" s="299">
        <f>Trees!E117</f>
        <v>0</v>
      </c>
      <c r="D124" s="299">
        <f>Saplings!C117</f>
        <v>0</v>
      </c>
      <c r="E124" s="299">
        <f>Bamboo!C117</f>
        <v>0</v>
      </c>
      <c r="F124" s="299">
        <f>Shrub!C117</f>
        <v>0</v>
      </c>
      <c r="G124" s="299">
        <f>Shrub!E117</f>
        <v>0</v>
      </c>
      <c r="H124" s="299">
        <f>'NonTree Veg (Clip Plot)'!C117</f>
        <v>0</v>
      </c>
      <c r="I124" s="301">
        <f t="shared" si="9"/>
        <v>0</v>
      </c>
      <c r="J124" s="301">
        <f t="shared" si="10"/>
        <v>0</v>
      </c>
      <c r="K124" s="299">
        <f>Litter!C117</f>
        <v>0</v>
      </c>
      <c r="L124" s="299">
        <f>'Standing Dead Wood '!C117</f>
        <v>0</v>
      </c>
      <c r="M124" s="299">
        <f>'Lying Dead Wood'!C117</f>
        <v>0</v>
      </c>
      <c r="N124" s="301">
        <f t="shared" si="11"/>
        <v>0</v>
      </c>
      <c r="O124" s="301">
        <f t="shared" si="12"/>
        <v>0</v>
      </c>
      <c r="P124" s="192" t="str">
        <f>Soil!H112</f>
        <v/>
      </c>
      <c r="Q124" s="301" t="e">
        <f t="shared" si="13"/>
        <v>#VALUE!</v>
      </c>
      <c r="R124" s="302" t="e">
        <f t="shared" si="14"/>
        <v>#VALUE!</v>
      </c>
    </row>
    <row r="125" spans="1:18" x14ac:dyDescent="0.2">
      <c r="A125" s="222">
        <f>Trees!B118</f>
        <v>0</v>
      </c>
      <c r="B125" s="299">
        <f>Trees!C118</f>
        <v>0</v>
      </c>
      <c r="C125" s="299">
        <f>Trees!E118</f>
        <v>0</v>
      </c>
      <c r="D125" s="299">
        <f>Saplings!C118</f>
        <v>0</v>
      </c>
      <c r="E125" s="299">
        <f>Bamboo!C118</f>
        <v>0</v>
      </c>
      <c r="F125" s="299">
        <f>Shrub!C118</f>
        <v>0</v>
      </c>
      <c r="G125" s="299">
        <f>Shrub!E118</f>
        <v>0</v>
      </c>
      <c r="H125" s="299">
        <f>'NonTree Veg (Clip Plot)'!C118</f>
        <v>0</v>
      </c>
      <c r="I125" s="301">
        <f t="shared" si="9"/>
        <v>0</v>
      </c>
      <c r="J125" s="301">
        <f t="shared" si="10"/>
        <v>0</v>
      </c>
      <c r="K125" s="299">
        <f>Litter!C118</f>
        <v>0</v>
      </c>
      <c r="L125" s="299">
        <f>'Standing Dead Wood '!C118</f>
        <v>0</v>
      </c>
      <c r="M125" s="299">
        <f>'Lying Dead Wood'!C118</f>
        <v>0</v>
      </c>
      <c r="N125" s="301">
        <f t="shared" si="11"/>
        <v>0</v>
      </c>
      <c r="O125" s="301">
        <f t="shared" si="12"/>
        <v>0</v>
      </c>
      <c r="P125" s="192" t="str">
        <f>Soil!H113</f>
        <v/>
      </c>
      <c r="Q125" s="301" t="e">
        <f t="shared" si="13"/>
        <v>#VALUE!</v>
      </c>
      <c r="R125" s="302" t="e">
        <f t="shared" si="14"/>
        <v>#VALUE!</v>
      </c>
    </row>
    <row r="126" spans="1:18" x14ac:dyDescent="0.2">
      <c r="A126" s="222">
        <f>Trees!B119</f>
        <v>0</v>
      </c>
      <c r="B126" s="299">
        <f>Trees!C119</f>
        <v>0</v>
      </c>
      <c r="C126" s="299">
        <f>Trees!E119</f>
        <v>0</v>
      </c>
      <c r="D126" s="299">
        <f>Saplings!C119</f>
        <v>0</v>
      </c>
      <c r="E126" s="299">
        <f>Bamboo!C119</f>
        <v>0</v>
      </c>
      <c r="F126" s="299">
        <f>Shrub!C119</f>
        <v>0</v>
      </c>
      <c r="G126" s="299">
        <f>Shrub!E119</f>
        <v>0</v>
      </c>
      <c r="H126" s="299">
        <f>'NonTree Veg (Clip Plot)'!C119</f>
        <v>0</v>
      </c>
      <c r="I126" s="301">
        <f t="shared" si="9"/>
        <v>0</v>
      </c>
      <c r="J126" s="301">
        <f t="shared" si="10"/>
        <v>0</v>
      </c>
      <c r="K126" s="299">
        <f>Litter!C119</f>
        <v>0</v>
      </c>
      <c r="L126" s="299">
        <f>'Standing Dead Wood '!C119</f>
        <v>0</v>
      </c>
      <c r="M126" s="299">
        <f>'Lying Dead Wood'!C119</f>
        <v>0</v>
      </c>
      <c r="N126" s="301">
        <f t="shared" si="11"/>
        <v>0</v>
      </c>
      <c r="O126" s="301">
        <f t="shared" si="12"/>
        <v>0</v>
      </c>
      <c r="P126" s="192" t="str">
        <f>Soil!H114</f>
        <v/>
      </c>
      <c r="Q126" s="301" t="e">
        <f t="shared" si="13"/>
        <v>#VALUE!</v>
      </c>
      <c r="R126" s="302" t="e">
        <f t="shared" si="14"/>
        <v>#VALUE!</v>
      </c>
    </row>
    <row r="127" spans="1:18" x14ac:dyDescent="0.2">
      <c r="A127" s="222">
        <f>Trees!B120</f>
        <v>0</v>
      </c>
      <c r="B127" s="299">
        <f>Trees!C120</f>
        <v>0</v>
      </c>
      <c r="C127" s="299">
        <f>Trees!E120</f>
        <v>0</v>
      </c>
      <c r="D127" s="299">
        <f>Saplings!C120</f>
        <v>0</v>
      </c>
      <c r="E127" s="299">
        <f>Bamboo!C120</f>
        <v>0</v>
      </c>
      <c r="F127" s="299">
        <f>Shrub!C120</f>
        <v>0</v>
      </c>
      <c r="G127" s="299">
        <f>Shrub!E120</f>
        <v>0</v>
      </c>
      <c r="H127" s="299">
        <f>'NonTree Veg (Clip Plot)'!C120</f>
        <v>0</v>
      </c>
      <c r="I127" s="301">
        <f t="shared" si="9"/>
        <v>0</v>
      </c>
      <c r="J127" s="301">
        <f t="shared" si="10"/>
        <v>0</v>
      </c>
      <c r="K127" s="299">
        <f>Litter!C120</f>
        <v>0</v>
      </c>
      <c r="L127" s="299">
        <f>'Standing Dead Wood '!C120</f>
        <v>0</v>
      </c>
      <c r="M127" s="299">
        <f>'Lying Dead Wood'!C120</f>
        <v>0</v>
      </c>
      <c r="N127" s="301">
        <f t="shared" si="11"/>
        <v>0</v>
      </c>
      <c r="O127" s="301">
        <f t="shared" si="12"/>
        <v>0</v>
      </c>
      <c r="P127" s="192" t="str">
        <f>Soil!H115</f>
        <v/>
      </c>
      <c r="Q127" s="301" t="e">
        <f t="shared" si="13"/>
        <v>#VALUE!</v>
      </c>
      <c r="R127" s="302" t="e">
        <f t="shared" si="14"/>
        <v>#VALUE!</v>
      </c>
    </row>
    <row r="128" spans="1:18" x14ac:dyDescent="0.2">
      <c r="A128" s="222">
        <f>Trees!B121</f>
        <v>0</v>
      </c>
      <c r="B128" s="299">
        <f>Trees!C121</f>
        <v>0</v>
      </c>
      <c r="C128" s="299">
        <f>Trees!E121</f>
        <v>0</v>
      </c>
      <c r="D128" s="299">
        <f>Saplings!C121</f>
        <v>0</v>
      </c>
      <c r="E128" s="299">
        <f>Bamboo!C121</f>
        <v>0</v>
      </c>
      <c r="F128" s="299">
        <f>Shrub!C121</f>
        <v>0</v>
      </c>
      <c r="G128" s="299">
        <f>Shrub!E121</f>
        <v>0</v>
      </c>
      <c r="H128" s="299">
        <f>'NonTree Veg (Clip Plot)'!C121</f>
        <v>0</v>
      </c>
      <c r="I128" s="301">
        <f t="shared" si="9"/>
        <v>0</v>
      </c>
      <c r="J128" s="301">
        <f t="shared" si="10"/>
        <v>0</v>
      </c>
      <c r="K128" s="299">
        <f>Litter!C121</f>
        <v>0</v>
      </c>
      <c r="L128" s="299">
        <f>'Standing Dead Wood '!C121</f>
        <v>0</v>
      </c>
      <c r="M128" s="299">
        <f>'Lying Dead Wood'!C121</f>
        <v>0</v>
      </c>
      <c r="N128" s="301">
        <f t="shared" si="11"/>
        <v>0</v>
      </c>
      <c r="O128" s="301">
        <f t="shared" si="12"/>
        <v>0</v>
      </c>
      <c r="P128" s="192" t="str">
        <f>Soil!H116</f>
        <v/>
      </c>
      <c r="Q128" s="301" t="e">
        <f t="shared" si="13"/>
        <v>#VALUE!</v>
      </c>
      <c r="R128" s="302" t="e">
        <f t="shared" si="14"/>
        <v>#VALUE!</v>
      </c>
    </row>
    <row r="129" spans="1:18" x14ac:dyDescent="0.2">
      <c r="A129" s="222">
        <f>Trees!B122</f>
        <v>0</v>
      </c>
      <c r="B129" s="299">
        <f>Trees!C122</f>
        <v>0</v>
      </c>
      <c r="C129" s="299">
        <f>Trees!E122</f>
        <v>0</v>
      </c>
      <c r="D129" s="299">
        <f>Saplings!C122</f>
        <v>0</v>
      </c>
      <c r="E129" s="299">
        <f>Bamboo!C122</f>
        <v>0</v>
      </c>
      <c r="F129" s="299">
        <f>Shrub!C122</f>
        <v>0</v>
      </c>
      <c r="G129" s="299">
        <f>Shrub!E122</f>
        <v>0</v>
      </c>
      <c r="H129" s="299">
        <f>'NonTree Veg (Clip Plot)'!C122</f>
        <v>0</v>
      </c>
      <c r="I129" s="301">
        <f t="shared" si="9"/>
        <v>0</v>
      </c>
      <c r="J129" s="301">
        <f t="shared" si="10"/>
        <v>0</v>
      </c>
      <c r="K129" s="299">
        <f>Litter!C122</f>
        <v>0</v>
      </c>
      <c r="L129" s="299">
        <f>'Standing Dead Wood '!C122</f>
        <v>0</v>
      </c>
      <c r="M129" s="299">
        <f>'Lying Dead Wood'!C122</f>
        <v>0</v>
      </c>
      <c r="N129" s="301">
        <f t="shared" si="11"/>
        <v>0</v>
      </c>
      <c r="O129" s="301">
        <f t="shared" si="12"/>
        <v>0</v>
      </c>
      <c r="P129" s="192" t="str">
        <f>Soil!H117</f>
        <v/>
      </c>
      <c r="Q129" s="301" t="e">
        <f t="shared" si="13"/>
        <v>#VALUE!</v>
      </c>
      <c r="R129" s="302" t="e">
        <f t="shared" si="14"/>
        <v>#VALUE!</v>
      </c>
    </row>
    <row r="130" spans="1:18" x14ac:dyDescent="0.2">
      <c r="A130" s="222">
        <f>Trees!B123</f>
        <v>0</v>
      </c>
      <c r="B130" s="299">
        <f>Trees!C123</f>
        <v>0</v>
      </c>
      <c r="C130" s="299">
        <f>Trees!E123</f>
        <v>0</v>
      </c>
      <c r="D130" s="299">
        <f>Saplings!C123</f>
        <v>0</v>
      </c>
      <c r="E130" s="299">
        <f>Bamboo!C123</f>
        <v>0</v>
      </c>
      <c r="F130" s="299">
        <f>Shrub!C123</f>
        <v>0</v>
      </c>
      <c r="G130" s="299">
        <f>Shrub!E123</f>
        <v>0</v>
      </c>
      <c r="H130" s="299">
        <f>'NonTree Veg (Clip Plot)'!C123</f>
        <v>0</v>
      </c>
      <c r="I130" s="301">
        <f t="shared" si="9"/>
        <v>0</v>
      </c>
      <c r="J130" s="301">
        <f t="shared" si="10"/>
        <v>0</v>
      </c>
      <c r="K130" s="299">
        <f>Litter!C123</f>
        <v>0</v>
      </c>
      <c r="L130" s="299">
        <f>'Standing Dead Wood '!C123</f>
        <v>0</v>
      </c>
      <c r="M130" s="299">
        <f>'Lying Dead Wood'!C123</f>
        <v>0</v>
      </c>
      <c r="N130" s="301">
        <f t="shared" si="11"/>
        <v>0</v>
      </c>
      <c r="O130" s="301">
        <f t="shared" si="12"/>
        <v>0</v>
      </c>
      <c r="P130" s="192" t="str">
        <f>Soil!H118</f>
        <v/>
      </c>
      <c r="Q130" s="301" t="e">
        <f t="shared" si="13"/>
        <v>#VALUE!</v>
      </c>
      <c r="R130" s="302" t="e">
        <f t="shared" si="14"/>
        <v>#VALUE!</v>
      </c>
    </row>
    <row r="131" spans="1:18" x14ac:dyDescent="0.2">
      <c r="A131" s="222">
        <f>Trees!B124</f>
        <v>0</v>
      </c>
      <c r="B131" s="299">
        <f>Trees!C124</f>
        <v>0</v>
      </c>
      <c r="C131" s="299">
        <f>Trees!E124</f>
        <v>0</v>
      </c>
      <c r="D131" s="299">
        <f>Saplings!C124</f>
        <v>0</v>
      </c>
      <c r="E131" s="299">
        <f>Bamboo!C124</f>
        <v>0</v>
      </c>
      <c r="F131" s="299">
        <f>Shrub!C124</f>
        <v>0</v>
      </c>
      <c r="G131" s="299">
        <f>Shrub!E124</f>
        <v>0</v>
      </c>
      <c r="H131" s="299">
        <f>'NonTree Veg (Clip Plot)'!C124</f>
        <v>0</v>
      </c>
      <c r="I131" s="301">
        <f t="shared" si="9"/>
        <v>0</v>
      </c>
      <c r="J131" s="301">
        <f t="shared" si="10"/>
        <v>0</v>
      </c>
      <c r="K131" s="299">
        <f>Litter!C124</f>
        <v>0</v>
      </c>
      <c r="L131" s="299">
        <f>'Standing Dead Wood '!C124</f>
        <v>0</v>
      </c>
      <c r="M131" s="299">
        <f>'Lying Dead Wood'!C124</f>
        <v>0</v>
      </c>
      <c r="N131" s="301">
        <f t="shared" si="11"/>
        <v>0</v>
      </c>
      <c r="O131" s="301">
        <f t="shared" si="12"/>
        <v>0</v>
      </c>
      <c r="P131" s="192" t="str">
        <f>Soil!H119</f>
        <v/>
      </c>
      <c r="Q131" s="301" t="e">
        <f t="shared" si="13"/>
        <v>#VALUE!</v>
      </c>
      <c r="R131" s="302" t="e">
        <f t="shared" si="14"/>
        <v>#VALUE!</v>
      </c>
    </row>
    <row r="132" spans="1:18" x14ac:dyDescent="0.2">
      <c r="A132" s="222">
        <f>Trees!B125</f>
        <v>0</v>
      </c>
      <c r="B132" s="299">
        <f>Trees!C125</f>
        <v>0</v>
      </c>
      <c r="C132" s="299">
        <f>Trees!E125</f>
        <v>0</v>
      </c>
      <c r="D132" s="299">
        <f>Saplings!C125</f>
        <v>0</v>
      </c>
      <c r="E132" s="299">
        <f>Bamboo!C125</f>
        <v>0</v>
      </c>
      <c r="F132" s="299">
        <f>Shrub!C125</f>
        <v>0</v>
      </c>
      <c r="G132" s="299">
        <f>Shrub!E125</f>
        <v>0</v>
      </c>
      <c r="H132" s="299">
        <f>'NonTree Veg (Clip Plot)'!C125</f>
        <v>0</v>
      </c>
      <c r="I132" s="301">
        <f t="shared" si="9"/>
        <v>0</v>
      </c>
      <c r="J132" s="301">
        <f t="shared" si="10"/>
        <v>0</v>
      </c>
      <c r="K132" s="299">
        <f>Litter!C125</f>
        <v>0</v>
      </c>
      <c r="L132" s="299">
        <f>'Standing Dead Wood '!C125</f>
        <v>0</v>
      </c>
      <c r="M132" s="299">
        <f>'Lying Dead Wood'!C125</f>
        <v>0</v>
      </c>
      <c r="N132" s="301">
        <f t="shared" si="11"/>
        <v>0</v>
      </c>
      <c r="O132" s="301">
        <f t="shared" si="12"/>
        <v>0</v>
      </c>
      <c r="P132" s="192" t="str">
        <f>Soil!H120</f>
        <v/>
      </c>
      <c r="Q132" s="301" t="e">
        <f t="shared" si="13"/>
        <v>#VALUE!</v>
      </c>
      <c r="R132" s="302" t="e">
        <f t="shared" si="14"/>
        <v>#VALUE!</v>
      </c>
    </row>
    <row r="133" spans="1:18" x14ac:dyDescent="0.2">
      <c r="A133" s="222">
        <f>Trees!B126</f>
        <v>0</v>
      </c>
      <c r="B133" s="299">
        <f>Trees!C126</f>
        <v>0</v>
      </c>
      <c r="C133" s="299">
        <f>Trees!E126</f>
        <v>0</v>
      </c>
      <c r="D133" s="299">
        <f>Saplings!C126</f>
        <v>0</v>
      </c>
      <c r="E133" s="299">
        <f>Bamboo!C126</f>
        <v>0</v>
      </c>
      <c r="F133" s="299">
        <f>Shrub!C126</f>
        <v>0</v>
      </c>
      <c r="G133" s="299">
        <f>Shrub!E126</f>
        <v>0</v>
      </c>
      <c r="H133" s="299">
        <f>'NonTree Veg (Clip Plot)'!C126</f>
        <v>0</v>
      </c>
      <c r="I133" s="301">
        <f t="shared" si="9"/>
        <v>0</v>
      </c>
      <c r="J133" s="301">
        <f t="shared" si="10"/>
        <v>0</v>
      </c>
      <c r="K133" s="299">
        <f>Litter!C126</f>
        <v>0</v>
      </c>
      <c r="L133" s="299">
        <f>'Standing Dead Wood '!C126</f>
        <v>0</v>
      </c>
      <c r="M133" s="299">
        <f>'Lying Dead Wood'!C126</f>
        <v>0</v>
      </c>
      <c r="N133" s="301">
        <f t="shared" si="11"/>
        <v>0</v>
      </c>
      <c r="O133" s="301">
        <f t="shared" si="12"/>
        <v>0</v>
      </c>
      <c r="P133" s="192" t="str">
        <f>Soil!H121</f>
        <v/>
      </c>
      <c r="Q133" s="301" t="e">
        <f t="shared" si="13"/>
        <v>#VALUE!</v>
      </c>
      <c r="R133" s="302" t="e">
        <f t="shared" si="14"/>
        <v>#VALUE!</v>
      </c>
    </row>
    <row r="134" spans="1:18" x14ac:dyDescent="0.2">
      <c r="A134" s="222">
        <f>Trees!B127</f>
        <v>0</v>
      </c>
      <c r="B134" s="299">
        <f>Trees!C127</f>
        <v>0</v>
      </c>
      <c r="C134" s="299">
        <f>Trees!E127</f>
        <v>0</v>
      </c>
      <c r="D134" s="299">
        <f>Saplings!C127</f>
        <v>0</v>
      </c>
      <c r="E134" s="299">
        <f>Bamboo!C127</f>
        <v>0</v>
      </c>
      <c r="F134" s="299">
        <f>Shrub!C127</f>
        <v>0</v>
      </c>
      <c r="G134" s="299">
        <f>Shrub!E127</f>
        <v>0</v>
      </c>
      <c r="H134" s="299">
        <f>'NonTree Veg (Clip Plot)'!C127</f>
        <v>0</v>
      </c>
      <c r="I134" s="301">
        <f t="shared" si="9"/>
        <v>0</v>
      </c>
      <c r="J134" s="301">
        <f t="shared" si="10"/>
        <v>0</v>
      </c>
      <c r="K134" s="299">
        <f>Litter!C127</f>
        <v>0</v>
      </c>
      <c r="L134" s="299">
        <f>'Standing Dead Wood '!C127</f>
        <v>0</v>
      </c>
      <c r="M134" s="299">
        <f>'Lying Dead Wood'!C127</f>
        <v>0</v>
      </c>
      <c r="N134" s="301">
        <f t="shared" si="11"/>
        <v>0</v>
      </c>
      <c r="O134" s="301">
        <f t="shared" si="12"/>
        <v>0</v>
      </c>
      <c r="P134" s="192" t="str">
        <f>Soil!H122</f>
        <v/>
      </c>
      <c r="Q134" s="301" t="e">
        <f t="shared" si="13"/>
        <v>#VALUE!</v>
      </c>
      <c r="R134" s="302" t="e">
        <f t="shared" si="14"/>
        <v>#VALUE!</v>
      </c>
    </row>
    <row r="135" spans="1:18" x14ac:dyDescent="0.2">
      <c r="A135" s="222">
        <f>Trees!B128</f>
        <v>0</v>
      </c>
      <c r="B135" s="299">
        <f>Trees!C128</f>
        <v>0</v>
      </c>
      <c r="C135" s="299">
        <f>Trees!E128</f>
        <v>0</v>
      </c>
      <c r="D135" s="299">
        <f>Saplings!C128</f>
        <v>0</v>
      </c>
      <c r="E135" s="299">
        <f>Bamboo!C128</f>
        <v>0</v>
      </c>
      <c r="F135" s="299">
        <f>Shrub!C128</f>
        <v>0</v>
      </c>
      <c r="G135" s="299">
        <f>Shrub!E128</f>
        <v>0</v>
      </c>
      <c r="H135" s="299">
        <f>'NonTree Veg (Clip Plot)'!C128</f>
        <v>0</v>
      </c>
      <c r="I135" s="301">
        <f t="shared" si="9"/>
        <v>0</v>
      </c>
      <c r="J135" s="301">
        <f t="shared" si="10"/>
        <v>0</v>
      </c>
      <c r="K135" s="299">
        <f>Litter!C128</f>
        <v>0</v>
      </c>
      <c r="L135" s="299">
        <f>'Standing Dead Wood '!C128</f>
        <v>0</v>
      </c>
      <c r="M135" s="299">
        <f>'Lying Dead Wood'!C128</f>
        <v>0</v>
      </c>
      <c r="N135" s="301">
        <f t="shared" si="11"/>
        <v>0</v>
      </c>
      <c r="O135" s="301">
        <f t="shared" si="12"/>
        <v>0</v>
      </c>
      <c r="P135" s="192" t="str">
        <f>Soil!H123</f>
        <v/>
      </c>
      <c r="Q135" s="301" t="e">
        <f t="shared" si="13"/>
        <v>#VALUE!</v>
      </c>
      <c r="R135" s="302" t="e">
        <f t="shared" si="14"/>
        <v>#VALUE!</v>
      </c>
    </row>
    <row r="136" spans="1:18" x14ac:dyDescent="0.2">
      <c r="A136" s="222">
        <f>Trees!B129</f>
        <v>0</v>
      </c>
      <c r="B136" s="299">
        <f>Trees!C129</f>
        <v>0</v>
      </c>
      <c r="C136" s="299">
        <f>Trees!E129</f>
        <v>0</v>
      </c>
      <c r="D136" s="299">
        <f>Saplings!C129</f>
        <v>0</v>
      </c>
      <c r="E136" s="299">
        <f>Bamboo!C129</f>
        <v>0</v>
      </c>
      <c r="F136" s="299">
        <f>Shrub!C129</f>
        <v>0</v>
      </c>
      <c r="G136" s="299">
        <f>Shrub!E129</f>
        <v>0</v>
      </c>
      <c r="H136" s="299">
        <f>'NonTree Veg (Clip Plot)'!C129</f>
        <v>0</v>
      </c>
      <c r="I136" s="301">
        <f t="shared" si="9"/>
        <v>0</v>
      </c>
      <c r="J136" s="301">
        <f t="shared" si="10"/>
        <v>0</v>
      </c>
      <c r="K136" s="299">
        <f>Litter!C129</f>
        <v>0</v>
      </c>
      <c r="L136" s="299">
        <f>'Standing Dead Wood '!C129</f>
        <v>0</v>
      </c>
      <c r="M136" s="299">
        <f>'Lying Dead Wood'!C129</f>
        <v>0</v>
      </c>
      <c r="N136" s="301">
        <f t="shared" si="11"/>
        <v>0</v>
      </c>
      <c r="O136" s="301">
        <f t="shared" si="12"/>
        <v>0</v>
      </c>
      <c r="P136" s="192" t="str">
        <f>Soil!H124</f>
        <v/>
      </c>
      <c r="Q136" s="301" t="e">
        <f t="shared" si="13"/>
        <v>#VALUE!</v>
      </c>
      <c r="R136" s="302" t="e">
        <f t="shared" si="14"/>
        <v>#VALUE!</v>
      </c>
    </row>
    <row r="137" spans="1:18" x14ac:dyDescent="0.2">
      <c r="A137" s="222">
        <f>Trees!B130</f>
        <v>0</v>
      </c>
      <c r="B137" s="299">
        <f>Trees!C130</f>
        <v>0</v>
      </c>
      <c r="C137" s="299">
        <f>Trees!E130</f>
        <v>0</v>
      </c>
      <c r="D137" s="299">
        <f>Saplings!C130</f>
        <v>0</v>
      </c>
      <c r="E137" s="299">
        <f>Bamboo!C130</f>
        <v>0</v>
      </c>
      <c r="F137" s="299">
        <f>Shrub!C130</f>
        <v>0</v>
      </c>
      <c r="G137" s="299">
        <f>Shrub!E130</f>
        <v>0</v>
      </c>
      <c r="H137" s="299">
        <f>'NonTree Veg (Clip Plot)'!C130</f>
        <v>0</v>
      </c>
      <c r="I137" s="301">
        <f t="shared" si="9"/>
        <v>0</v>
      </c>
      <c r="J137" s="301">
        <f t="shared" si="10"/>
        <v>0</v>
      </c>
      <c r="K137" s="299">
        <f>Litter!C130</f>
        <v>0</v>
      </c>
      <c r="L137" s="299">
        <f>'Standing Dead Wood '!C130</f>
        <v>0</v>
      </c>
      <c r="M137" s="299">
        <f>'Lying Dead Wood'!C130</f>
        <v>0</v>
      </c>
      <c r="N137" s="301">
        <f t="shared" si="11"/>
        <v>0</v>
      </c>
      <c r="O137" s="301">
        <f t="shared" si="12"/>
        <v>0</v>
      </c>
      <c r="P137" s="192" t="str">
        <f>Soil!H125</f>
        <v/>
      </c>
      <c r="Q137" s="301" t="e">
        <f t="shared" si="13"/>
        <v>#VALUE!</v>
      </c>
      <c r="R137" s="302" t="e">
        <f t="shared" si="14"/>
        <v>#VALUE!</v>
      </c>
    </row>
    <row r="138" spans="1:18" x14ac:dyDescent="0.2">
      <c r="A138" s="222">
        <f>Trees!B131</f>
        <v>0</v>
      </c>
      <c r="B138" s="299">
        <f>Trees!C131</f>
        <v>0</v>
      </c>
      <c r="C138" s="299">
        <f>Trees!E131</f>
        <v>0</v>
      </c>
      <c r="D138" s="299">
        <f>Saplings!C131</f>
        <v>0</v>
      </c>
      <c r="E138" s="299">
        <f>Bamboo!C131</f>
        <v>0</v>
      </c>
      <c r="F138" s="299">
        <f>Shrub!C131</f>
        <v>0</v>
      </c>
      <c r="G138" s="299">
        <f>Shrub!E131</f>
        <v>0</v>
      </c>
      <c r="H138" s="299">
        <f>'NonTree Veg (Clip Plot)'!C131</f>
        <v>0</v>
      </c>
      <c r="I138" s="301">
        <f t="shared" si="9"/>
        <v>0</v>
      </c>
      <c r="J138" s="301">
        <f t="shared" si="10"/>
        <v>0</v>
      </c>
      <c r="K138" s="299">
        <f>Litter!C131</f>
        <v>0</v>
      </c>
      <c r="L138" s="299">
        <f>'Standing Dead Wood '!C131</f>
        <v>0</v>
      </c>
      <c r="M138" s="299">
        <f>'Lying Dead Wood'!C131</f>
        <v>0</v>
      </c>
      <c r="N138" s="301">
        <f t="shared" si="11"/>
        <v>0</v>
      </c>
      <c r="O138" s="301">
        <f t="shared" si="12"/>
        <v>0</v>
      </c>
      <c r="P138" s="192" t="str">
        <f>Soil!H126</f>
        <v/>
      </c>
      <c r="Q138" s="301" t="e">
        <f t="shared" si="13"/>
        <v>#VALUE!</v>
      </c>
      <c r="R138" s="302" t="e">
        <f t="shared" si="14"/>
        <v>#VALUE!</v>
      </c>
    </row>
    <row r="139" spans="1:18" x14ac:dyDescent="0.2">
      <c r="A139" s="222">
        <f>Trees!B132</f>
        <v>0</v>
      </c>
      <c r="B139" s="299">
        <f>Trees!C132</f>
        <v>0</v>
      </c>
      <c r="C139" s="299">
        <f>Trees!E132</f>
        <v>0</v>
      </c>
      <c r="D139" s="299">
        <f>Saplings!C132</f>
        <v>0</v>
      </c>
      <c r="E139" s="299">
        <f>Bamboo!C132</f>
        <v>0</v>
      </c>
      <c r="F139" s="299">
        <f>Shrub!C132</f>
        <v>0</v>
      </c>
      <c r="G139" s="299">
        <f>Shrub!E132</f>
        <v>0</v>
      </c>
      <c r="H139" s="299">
        <f>'NonTree Veg (Clip Plot)'!C132</f>
        <v>0</v>
      </c>
      <c r="I139" s="301">
        <f t="shared" si="9"/>
        <v>0</v>
      </c>
      <c r="J139" s="301">
        <f t="shared" si="10"/>
        <v>0</v>
      </c>
      <c r="K139" s="299">
        <f>Litter!C132</f>
        <v>0</v>
      </c>
      <c r="L139" s="299">
        <f>'Standing Dead Wood '!C132</f>
        <v>0</v>
      </c>
      <c r="M139" s="299">
        <f>'Lying Dead Wood'!C132</f>
        <v>0</v>
      </c>
      <c r="N139" s="301">
        <f t="shared" si="11"/>
        <v>0</v>
      </c>
      <c r="O139" s="301">
        <f t="shared" si="12"/>
        <v>0</v>
      </c>
      <c r="P139" s="192" t="str">
        <f>Soil!H127</f>
        <v/>
      </c>
      <c r="Q139" s="301" t="e">
        <f t="shared" si="13"/>
        <v>#VALUE!</v>
      </c>
      <c r="R139" s="302" t="e">
        <f t="shared" si="14"/>
        <v>#VALUE!</v>
      </c>
    </row>
    <row r="140" spans="1:18" x14ac:dyDescent="0.2">
      <c r="A140" s="222">
        <f>Trees!B133</f>
        <v>0</v>
      </c>
      <c r="B140" s="299">
        <f>Trees!C133</f>
        <v>0</v>
      </c>
      <c r="C140" s="299">
        <f>Trees!E133</f>
        <v>0</v>
      </c>
      <c r="D140" s="299">
        <f>Saplings!C133</f>
        <v>0</v>
      </c>
      <c r="E140" s="299">
        <f>Bamboo!C133</f>
        <v>0</v>
      </c>
      <c r="F140" s="299">
        <f>Shrub!C133</f>
        <v>0</v>
      </c>
      <c r="G140" s="299">
        <f>Shrub!E133</f>
        <v>0</v>
      </c>
      <c r="H140" s="299">
        <f>'NonTree Veg (Clip Plot)'!C133</f>
        <v>0</v>
      </c>
      <c r="I140" s="301">
        <f t="shared" si="9"/>
        <v>0</v>
      </c>
      <c r="J140" s="301">
        <f t="shared" si="10"/>
        <v>0</v>
      </c>
      <c r="K140" s="299">
        <f>Litter!C133</f>
        <v>0</v>
      </c>
      <c r="L140" s="299">
        <f>'Standing Dead Wood '!C133</f>
        <v>0</v>
      </c>
      <c r="M140" s="299">
        <f>'Lying Dead Wood'!C133</f>
        <v>0</v>
      </c>
      <c r="N140" s="301">
        <f t="shared" si="11"/>
        <v>0</v>
      </c>
      <c r="O140" s="301">
        <f t="shared" si="12"/>
        <v>0</v>
      </c>
      <c r="P140" s="192" t="str">
        <f>Soil!H128</f>
        <v/>
      </c>
      <c r="Q140" s="301" t="e">
        <f t="shared" si="13"/>
        <v>#VALUE!</v>
      </c>
      <c r="R140" s="302" t="e">
        <f t="shared" si="14"/>
        <v>#VALUE!</v>
      </c>
    </row>
    <row r="141" spans="1:18" x14ac:dyDescent="0.2">
      <c r="A141" s="222">
        <f>Trees!B134</f>
        <v>0</v>
      </c>
      <c r="B141" s="299">
        <f>Trees!C134</f>
        <v>0</v>
      </c>
      <c r="C141" s="299">
        <f>Trees!E134</f>
        <v>0</v>
      </c>
      <c r="D141" s="299">
        <f>Saplings!C134</f>
        <v>0</v>
      </c>
      <c r="E141" s="299">
        <f>Bamboo!C134</f>
        <v>0</v>
      </c>
      <c r="F141" s="299">
        <f>Shrub!C134</f>
        <v>0</v>
      </c>
      <c r="G141" s="299">
        <f>Shrub!E134</f>
        <v>0</v>
      </c>
      <c r="H141" s="299">
        <f>'NonTree Veg (Clip Plot)'!C134</f>
        <v>0</v>
      </c>
      <c r="I141" s="301">
        <f t="shared" si="9"/>
        <v>0</v>
      </c>
      <c r="J141" s="301">
        <f t="shared" si="10"/>
        <v>0</v>
      </c>
      <c r="K141" s="299">
        <f>Litter!C134</f>
        <v>0</v>
      </c>
      <c r="L141" s="299">
        <f>'Standing Dead Wood '!C134</f>
        <v>0</v>
      </c>
      <c r="M141" s="299">
        <f>'Lying Dead Wood'!C134</f>
        <v>0</v>
      </c>
      <c r="N141" s="301">
        <f t="shared" si="11"/>
        <v>0</v>
      </c>
      <c r="O141" s="301">
        <f t="shared" si="12"/>
        <v>0</v>
      </c>
      <c r="P141" s="192" t="str">
        <f>Soil!H129</f>
        <v/>
      </c>
      <c r="Q141" s="301" t="e">
        <f t="shared" si="13"/>
        <v>#VALUE!</v>
      </c>
      <c r="R141" s="302" t="e">
        <f t="shared" si="14"/>
        <v>#VALUE!</v>
      </c>
    </row>
    <row r="142" spans="1:18" x14ac:dyDescent="0.2">
      <c r="A142" s="222">
        <f>Trees!B135</f>
        <v>0</v>
      </c>
      <c r="B142" s="299">
        <f>Trees!C135</f>
        <v>0</v>
      </c>
      <c r="C142" s="299">
        <f>Trees!E135</f>
        <v>0</v>
      </c>
      <c r="D142" s="299">
        <f>Saplings!C135</f>
        <v>0</v>
      </c>
      <c r="E142" s="299">
        <f>Bamboo!C135</f>
        <v>0</v>
      </c>
      <c r="F142" s="299">
        <f>Shrub!C135</f>
        <v>0</v>
      </c>
      <c r="G142" s="299">
        <f>Shrub!E135</f>
        <v>0</v>
      </c>
      <c r="H142" s="299">
        <f>'NonTree Veg (Clip Plot)'!C135</f>
        <v>0</v>
      </c>
      <c r="I142" s="301">
        <f t="shared" si="9"/>
        <v>0</v>
      </c>
      <c r="J142" s="301">
        <f t="shared" si="10"/>
        <v>0</v>
      </c>
      <c r="K142" s="299">
        <f>Litter!C135</f>
        <v>0</v>
      </c>
      <c r="L142" s="299">
        <f>'Standing Dead Wood '!C135</f>
        <v>0</v>
      </c>
      <c r="M142" s="299">
        <f>'Lying Dead Wood'!C135</f>
        <v>0</v>
      </c>
      <c r="N142" s="301">
        <f t="shared" si="11"/>
        <v>0</v>
      </c>
      <c r="O142" s="301">
        <f t="shared" si="12"/>
        <v>0</v>
      </c>
      <c r="P142" s="192" t="str">
        <f>Soil!H130</f>
        <v/>
      </c>
      <c r="Q142" s="301" t="e">
        <f t="shared" si="13"/>
        <v>#VALUE!</v>
      </c>
      <c r="R142" s="302" t="e">
        <f t="shared" si="14"/>
        <v>#VALUE!</v>
      </c>
    </row>
    <row r="143" spans="1:18" x14ac:dyDescent="0.2">
      <c r="A143" s="222">
        <f>Trees!B136</f>
        <v>0</v>
      </c>
      <c r="B143" s="299">
        <f>Trees!C136</f>
        <v>0</v>
      </c>
      <c r="C143" s="299">
        <f>Trees!E136</f>
        <v>0</v>
      </c>
      <c r="D143" s="299">
        <f>Saplings!C136</f>
        <v>0</v>
      </c>
      <c r="E143" s="299">
        <f>Bamboo!C136</f>
        <v>0</v>
      </c>
      <c r="F143" s="299">
        <f>Shrub!C136</f>
        <v>0</v>
      </c>
      <c r="G143" s="299">
        <f>Shrub!E136</f>
        <v>0</v>
      </c>
      <c r="H143" s="299">
        <f>'NonTree Veg (Clip Plot)'!C136</f>
        <v>0</v>
      </c>
      <c r="I143" s="301">
        <f t="shared" si="9"/>
        <v>0</v>
      </c>
      <c r="J143" s="301">
        <f t="shared" si="10"/>
        <v>0</v>
      </c>
      <c r="K143" s="299">
        <f>Litter!C136</f>
        <v>0</v>
      </c>
      <c r="L143" s="299">
        <f>'Standing Dead Wood '!C136</f>
        <v>0</v>
      </c>
      <c r="M143" s="299">
        <f>'Lying Dead Wood'!C136</f>
        <v>0</v>
      </c>
      <c r="N143" s="301">
        <f t="shared" si="11"/>
        <v>0</v>
      </c>
      <c r="O143" s="301">
        <f t="shared" si="12"/>
        <v>0</v>
      </c>
      <c r="P143" s="192" t="str">
        <f>Soil!H131</f>
        <v/>
      </c>
      <c r="Q143" s="301" t="e">
        <f t="shared" si="13"/>
        <v>#VALUE!</v>
      </c>
      <c r="R143" s="302" t="e">
        <f t="shared" si="14"/>
        <v>#VALUE!</v>
      </c>
    </row>
    <row r="144" spans="1:18" x14ac:dyDescent="0.2">
      <c r="A144" s="222">
        <f>Trees!B137</f>
        <v>0</v>
      </c>
      <c r="B144" s="299">
        <f>Trees!C137</f>
        <v>0</v>
      </c>
      <c r="C144" s="299">
        <f>Trees!E137</f>
        <v>0</v>
      </c>
      <c r="D144" s="299">
        <f>Saplings!C137</f>
        <v>0</v>
      </c>
      <c r="E144" s="299">
        <f>Bamboo!C137</f>
        <v>0</v>
      </c>
      <c r="F144" s="299">
        <f>Shrub!C137</f>
        <v>0</v>
      </c>
      <c r="G144" s="299">
        <f>Shrub!E137</f>
        <v>0</v>
      </c>
      <c r="H144" s="299">
        <f>'NonTree Veg (Clip Plot)'!C137</f>
        <v>0</v>
      </c>
      <c r="I144" s="301">
        <f t="shared" si="9"/>
        <v>0</v>
      </c>
      <c r="J144" s="301">
        <f t="shared" si="10"/>
        <v>0</v>
      </c>
      <c r="K144" s="299">
        <f>Litter!C137</f>
        <v>0</v>
      </c>
      <c r="L144" s="299">
        <f>'Standing Dead Wood '!C137</f>
        <v>0</v>
      </c>
      <c r="M144" s="299">
        <f>'Lying Dead Wood'!C137</f>
        <v>0</v>
      </c>
      <c r="N144" s="301">
        <f t="shared" si="11"/>
        <v>0</v>
      </c>
      <c r="O144" s="301">
        <f t="shared" si="12"/>
        <v>0</v>
      </c>
      <c r="P144" s="192" t="str">
        <f>Soil!H132</f>
        <v/>
      </c>
      <c r="Q144" s="301" t="e">
        <f t="shared" si="13"/>
        <v>#VALUE!</v>
      </c>
      <c r="R144" s="302" t="e">
        <f t="shared" si="14"/>
        <v>#VALUE!</v>
      </c>
    </row>
    <row r="145" spans="1:18" x14ac:dyDescent="0.2">
      <c r="A145" s="222">
        <f>Trees!B138</f>
        <v>0</v>
      </c>
      <c r="B145" s="299">
        <f>Trees!C138</f>
        <v>0</v>
      </c>
      <c r="C145" s="299">
        <f>Trees!E138</f>
        <v>0</v>
      </c>
      <c r="D145" s="299">
        <f>Saplings!C138</f>
        <v>0</v>
      </c>
      <c r="E145" s="299">
        <f>Bamboo!C138</f>
        <v>0</v>
      </c>
      <c r="F145" s="299">
        <f>Shrub!C138</f>
        <v>0</v>
      </c>
      <c r="G145" s="299">
        <f>Shrub!E138</f>
        <v>0</v>
      </c>
      <c r="H145" s="299">
        <f>'NonTree Veg (Clip Plot)'!C138</f>
        <v>0</v>
      </c>
      <c r="I145" s="301">
        <f t="shared" si="9"/>
        <v>0</v>
      </c>
      <c r="J145" s="301">
        <f t="shared" si="10"/>
        <v>0</v>
      </c>
      <c r="K145" s="299">
        <f>Litter!C138</f>
        <v>0</v>
      </c>
      <c r="L145" s="299">
        <f>'Standing Dead Wood '!C138</f>
        <v>0</v>
      </c>
      <c r="M145" s="299">
        <f>'Lying Dead Wood'!C138</f>
        <v>0</v>
      </c>
      <c r="N145" s="301">
        <f t="shared" si="11"/>
        <v>0</v>
      </c>
      <c r="O145" s="301">
        <f t="shared" si="12"/>
        <v>0</v>
      </c>
      <c r="P145" s="192" t="str">
        <f>Soil!H133</f>
        <v/>
      </c>
      <c r="Q145" s="301" t="e">
        <f t="shared" si="13"/>
        <v>#VALUE!</v>
      </c>
      <c r="R145" s="302" t="e">
        <f t="shared" si="14"/>
        <v>#VALUE!</v>
      </c>
    </row>
    <row r="146" spans="1:18" x14ac:dyDescent="0.2">
      <c r="A146" s="222">
        <f>Trees!B139</f>
        <v>0</v>
      </c>
      <c r="B146" s="299">
        <f>Trees!C139</f>
        <v>0</v>
      </c>
      <c r="C146" s="299">
        <f>Trees!E139</f>
        <v>0</v>
      </c>
      <c r="D146" s="299">
        <f>Saplings!C139</f>
        <v>0</v>
      </c>
      <c r="E146" s="299">
        <f>Bamboo!C139</f>
        <v>0</v>
      </c>
      <c r="F146" s="299">
        <f>Shrub!C139</f>
        <v>0</v>
      </c>
      <c r="G146" s="299">
        <f>Shrub!E139</f>
        <v>0</v>
      </c>
      <c r="H146" s="299">
        <f>'NonTree Veg (Clip Plot)'!C139</f>
        <v>0</v>
      </c>
      <c r="I146" s="301">
        <f t="shared" si="9"/>
        <v>0</v>
      </c>
      <c r="J146" s="301">
        <f t="shared" si="10"/>
        <v>0</v>
      </c>
      <c r="K146" s="299">
        <f>Litter!C139</f>
        <v>0</v>
      </c>
      <c r="L146" s="299">
        <f>'Standing Dead Wood '!C139</f>
        <v>0</v>
      </c>
      <c r="M146" s="299">
        <f>'Lying Dead Wood'!C139</f>
        <v>0</v>
      </c>
      <c r="N146" s="301">
        <f t="shared" si="11"/>
        <v>0</v>
      </c>
      <c r="O146" s="301">
        <f t="shared" si="12"/>
        <v>0</v>
      </c>
      <c r="P146" s="192" t="str">
        <f>Soil!H134</f>
        <v/>
      </c>
      <c r="Q146" s="301" t="e">
        <f t="shared" si="13"/>
        <v>#VALUE!</v>
      </c>
      <c r="R146" s="302" t="e">
        <f t="shared" si="14"/>
        <v>#VALUE!</v>
      </c>
    </row>
    <row r="147" spans="1:18" x14ac:dyDescent="0.2">
      <c r="A147" s="222">
        <f>Trees!B140</f>
        <v>0</v>
      </c>
      <c r="B147" s="299">
        <f>Trees!C140</f>
        <v>0</v>
      </c>
      <c r="C147" s="299">
        <f>Trees!E140</f>
        <v>0</v>
      </c>
      <c r="D147" s="299">
        <f>Saplings!C140</f>
        <v>0</v>
      </c>
      <c r="E147" s="299">
        <f>Bamboo!C140</f>
        <v>0</v>
      </c>
      <c r="F147" s="299">
        <f>Shrub!C140</f>
        <v>0</v>
      </c>
      <c r="G147" s="299">
        <f>Shrub!E140</f>
        <v>0</v>
      </c>
      <c r="H147" s="299">
        <f>'NonTree Veg (Clip Plot)'!C140</f>
        <v>0</v>
      </c>
      <c r="I147" s="301">
        <f t="shared" si="9"/>
        <v>0</v>
      </c>
      <c r="J147" s="301">
        <f t="shared" si="10"/>
        <v>0</v>
      </c>
      <c r="K147" s="299">
        <f>Litter!C140</f>
        <v>0</v>
      </c>
      <c r="L147" s="299">
        <f>'Standing Dead Wood '!C140</f>
        <v>0</v>
      </c>
      <c r="M147" s="299">
        <f>'Lying Dead Wood'!C140</f>
        <v>0</v>
      </c>
      <c r="N147" s="301">
        <f t="shared" si="11"/>
        <v>0</v>
      </c>
      <c r="O147" s="301">
        <f t="shared" si="12"/>
        <v>0</v>
      </c>
      <c r="P147" s="192" t="str">
        <f>Soil!H135</f>
        <v/>
      </c>
      <c r="Q147" s="301" t="e">
        <f t="shared" si="13"/>
        <v>#VALUE!</v>
      </c>
      <c r="R147" s="302" t="e">
        <f t="shared" si="14"/>
        <v>#VALUE!</v>
      </c>
    </row>
    <row r="148" spans="1:18" x14ac:dyDescent="0.2">
      <c r="A148" s="222">
        <f>Trees!B141</f>
        <v>0</v>
      </c>
      <c r="B148" s="299">
        <f>Trees!C141</f>
        <v>0</v>
      </c>
      <c r="C148" s="299">
        <f>Trees!E141</f>
        <v>0</v>
      </c>
      <c r="D148" s="299">
        <f>Saplings!C141</f>
        <v>0</v>
      </c>
      <c r="E148" s="299">
        <f>Bamboo!C141</f>
        <v>0</v>
      </c>
      <c r="F148" s="299">
        <f>Shrub!C141</f>
        <v>0</v>
      </c>
      <c r="G148" s="299">
        <f>Shrub!E141</f>
        <v>0</v>
      </c>
      <c r="H148" s="299">
        <f>'NonTree Veg (Clip Plot)'!C141</f>
        <v>0</v>
      </c>
      <c r="I148" s="301">
        <f t="shared" si="9"/>
        <v>0</v>
      </c>
      <c r="J148" s="301">
        <f t="shared" si="10"/>
        <v>0</v>
      </c>
      <c r="K148" s="299">
        <f>Litter!C141</f>
        <v>0</v>
      </c>
      <c r="L148" s="299">
        <f>'Standing Dead Wood '!C141</f>
        <v>0</v>
      </c>
      <c r="M148" s="299">
        <f>'Lying Dead Wood'!C141</f>
        <v>0</v>
      </c>
      <c r="N148" s="301">
        <f t="shared" si="11"/>
        <v>0</v>
      </c>
      <c r="O148" s="301">
        <f t="shared" si="12"/>
        <v>0</v>
      </c>
      <c r="P148" s="192" t="str">
        <f>Soil!H136</f>
        <v/>
      </c>
      <c r="Q148" s="301" t="e">
        <f t="shared" si="13"/>
        <v>#VALUE!</v>
      </c>
      <c r="R148" s="302" t="e">
        <f t="shared" si="14"/>
        <v>#VALUE!</v>
      </c>
    </row>
    <row r="149" spans="1:18" x14ac:dyDescent="0.2">
      <c r="A149" s="222">
        <f>Trees!B142</f>
        <v>0</v>
      </c>
      <c r="B149" s="299">
        <f>Trees!C142</f>
        <v>0</v>
      </c>
      <c r="C149" s="299">
        <f>Trees!E142</f>
        <v>0</v>
      </c>
      <c r="D149" s="299">
        <f>Saplings!C142</f>
        <v>0</v>
      </c>
      <c r="E149" s="299">
        <f>Bamboo!C142</f>
        <v>0</v>
      </c>
      <c r="F149" s="299">
        <f>Shrub!C142</f>
        <v>0</v>
      </c>
      <c r="G149" s="299">
        <f>Shrub!E142</f>
        <v>0</v>
      </c>
      <c r="H149" s="299">
        <f>'NonTree Veg (Clip Plot)'!C142</f>
        <v>0</v>
      </c>
      <c r="I149" s="301">
        <f t="shared" si="9"/>
        <v>0</v>
      </c>
      <c r="J149" s="301">
        <f t="shared" si="10"/>
        <v>0</v>
      </c>
      <c r="K149" s="299">
        <f>Litter!C142</f>
        <v>0</v>
      </c>
      <c r="L149" s="299">
        <f>'Standing Dead Wood '!C142</f>
        <v>0</v>
      </c>
      <c r="M149" s="299">
        <f>'Lying Dead Wood'!C142</f>
        <v>0</v>
      </c>
      <c r="N149" s="301">
        <f t="shared" si="11"/>
        <v>0</v>
      </c>
      <c r="O149" s="301">
        <f t="shared" si="12"/>
        <v>0</v>
      </c>
      <c r="P149" s="192" t="str">
        <f>Soil!H137</f>
        <v/>
      </c>
      <c r="Q149" s="301" t="e">
        <f t="shared" si="13"/>
        <v>#VALUE!</v>
      </c>
      <c r="R149" s="302" t="e">
        <f t="shared" si="14"/>
        <v>#VALUE!</v>
      </c>
    </row>
    <row r="150" spans="1:18" x14ac:dyDescent="0.2">
      <c r="A150" s="222">
        <f>Trees!B143</f>
        <v>0</v>
      </c>
      <c r="B150" s="299">
        <f>Trees!C143</f>
        <v>0</v>
      </c>
      <c r="C150" s="299">
        <f>Trees!E143</f>
        <v>0</v>
      </c>
      <c r="D150" s="299">
        <f>Saplings!C143</f>
        <v>0</v>
      </c>
      <c r="E150" s="299">
        <f>Bamboo!C143</f>
        <v>0</v>
      </c>
      <c r="F150" s="299">
        <f>Shrub!C143</f>
        <v>0</v>
      </c>
      <c r="G150" s="299">
        <f>Shrub!E143</f>
        <v>0</v>
      </c>
      <c r="H150" s="299">
        <f>'NonTree Veg (Clip Plot)'!C143</f>
        <v>0</v>
      </c>
      <c r="I150" s="301">
        <f t="shared" si="9"/>
        <v>0</v>
      </c>
      <c r="J150" s="301">
        <f t="shared" si="10"/>
        <v>0</v>
      </c>
      <c r="K150" s="299">
        <f>Litter!C143</f>
        <v>0</v>
      </c>
      <c r="L150" s="299">
        <f>'Standing Dead Wood '!C143</f>
        <v>0</v>
      </c>
      <c r="M150" s="299">
        <f>'Lying Dead Wood'!C143</f>
        <v>0</v>
      </c>
      <c r="N150" s="301">
        <f t="shared" si="11"/>
        <v>0</v>
      </c>
      <c r="O150" s="301">
        <f t="shared" si="12"/>
        <v>0</v>
      </c>
      <c r="P150" s="192" t="str">
        <f>Soil!H138</f>
        <v/>
      </c>
      <c r="Q150" s="301" t="e">
        <f t="shared" si="13"/>
        <v>#VALUE!</v>
      </c>
      <c r="R150" s="302" t="e">
        <f t="shared" si="14"/>
        <v>#VALUE!</v>
      </c>
    </row>
    <row r="151" spans="1:18" x14ac:dyDescent="0.2">
      <c r="A151" s="222">
        <f>Trees!B144</f>
        <v>0</v>
      </c>
      <c r="B151" s="299">
        <f>Trees!C144</f>
        <v>0</v>
      </c>
      <c r="C151" s="299">
        <f>Trees!E144</f>
        <v>0</v>
      </c>
      <c r="D151" s="299">
        <f>Saplings!C144</f>
        <v>0</v>
      </c>
      <c r="E151" s="299">
        <f>Bamboo!C144</f>
        <v>0</v>
      </c>
      <c r="F151" s="299">
        <f>Shrub!C144</f>
        <v>0</v>
      </c>
      <c r="G151" s="299">
        <f>Shrub!E144</f>
        <v>0</v>
      </c>
      <c r="H151" s="299">
        <f>'NonTree Veg (Clip Plot)'!C144</f>
        <v>0</v>
      </c>
      <c r="I151" s="301">
        <f t="shared" si="9"/>
        <v>0</v>
      </c>
      <c r="J151" s="301">
        <f t="shared" si="10"/>
        <v>0</v>
      </c>
      <c r="K151" s="299">
        <f>Litter!C144</f>
        <v>0</v>
      </c>
      <c r="L151" s="299">
        <f>'Standing Dead Wood '!C144</f>
        <v>0</v>
      </c>
      <c r="M151" s="299">
        <f>'Lying Dead Wood'!C144</f>
        <v>0</v>
      </c>
      <c r="N151" s="301">
        <f t="shared" si="11"/>
        <v>0</v>
      </c>
      <c r="O151" s="301">
        <f t="shared" si="12"/>
        <v>0</v>
      </c>
      <c r="P151" s="192" t="str">
        <f>Soil!H139</f>
        <v/>
      </c>
      <c r="Q151" s="301" t="e">
        <f t="shared" si="13"/>
        <v>#VALUE!</v>
      </c>
      <c r="R151" s="302" t="e">
        <f t="shared" si="14"/>
        <v>#VALUE!</v>
      </c>
    </row>
    <row r="152" spans="1:18" x14ac:dyDescent="0.2">
      <c r="A152" s="222">
        <f>Trees!B145</f>
        <v>0</v>
      </c>
      <c r="B152" s="299">
        <f>Trees!C145</f>
        <v>0</v>
      </c>
      <c r="C152" s="299">
        <f>Trees!E145</f>
        <v>0</v>
      </c>
      <c r="D152" s="299">
        <f>Saplings!C145</f>
        <v>0</v>
      </c>
      <c r="E152" s="299">
        <f>Bamboo!C145</f>
        <v>0</v>
      </c>
      <c r="F152" s="299">
        <f>Shrub!C145</f>
        <v>0</v>
      </c>
      <c r="G152" s="299">
        <f>Shrub!E145</f>
        <v>0</v>
      </c>
      <c r="H152" s="299">
        <f>'NonTree Veg (Clip Plot)'!C145</f>
        <v>0</v>
      </c>
      <c r="I152" s="301">
        <f t="shared" si="9"/>
        <v>0</v>
      </c>
      <c r="J152" s="301">
        <f t="shared" si="10"/>
        <v>0</v>
      </c>
      <c r="K152" s="299">
        <f>Litter!C145</f>
        <v>0</v>
      </c>
      <c r="L152" s="299">
        <f>'Standing Dead Wood '!C145</f>
        <v>0</v>
      </c>
      <c r="M152" s="299">
        <f>'Lying Dead Wood'!C145</f>
        <v>0</v>
      </c>
      <c r="N152" s="301">
        <f t="shared" si="11"/>
        <v>0</v>
      </c>
      <c r="O152" s="301">
        <f t="shared" si="12"/>
        <v>0</v>
      </c>
      <c r="P152" s="192" t="str">
        <f>Soil!H140</f>
        <v/>
      </c>
      <c r="Q152" s="301" t="e">
        <f t="shared" si="13"/>
        <v>#VALUE!</v>
      </c>
      <c r="R152" s="302" t="e">
        <f t="shared" si="14"/>
        <v>#VALUE!</v>
      </c>
    </row>
    <row r="153" spans="1:18" x14ac:dyDescent="0.2">
      <c r="A153" s="222">
        <f>Trees!B146</f>
        <v>0</v>
      </c>
      <c r="B153" s="299">
        <f>Trees!C146</f>
        <v>0</v>
      </c>
      <c r="C153" s="299">
        <f>Trees!E146</f>
        <v>0</v>
      </c>
      <c r="D153" s="299">
        <f>Saplings!C146</f>
        <v>0</v>
      </c>
      <c r="E153" s="299">
        <f>Bamboo!C146</f>
        <v>0</v>
      </c>
      <c r="F153" s="299">
        <f>Shrub!C146</f>
        <v>0</v>
      </c>
      <c r="G153" s="299">
        <f>Shrub!E146</f>
        <v>0</v>
      </c>
      <c r="H153" s="299">
        <f>'NonTree Veg (Clip Plot)'!C146</f>
        <v>0</v>
      </c>
      <c r="I153" s="301">
        <f t="shared" ref="I153:I216" si="15">D153+E153+F153+H153</f>
        <v>0</v>
      </c>
      <c r="J153" s="301">
        <f t="shared" ref="J153:J216" si="16">C153+G153</f>
        <v>0</v>
      </c>
      <c r="K153" s="299">
        <f>Litter!C146</f>
        <v>0</v>
      </c>
      <c r="L153" s="299">
        <f>'Standing Dead Wood '!C146</f>
        <v>0</v>
      </c>
      <c r="M153" s="299">
        <f>'Lying Dead Wood'!C146</f>
        <v>0</v>
      </c>
      <c r="N153" s="301">
        <f t="shared" ref="N153:N216" si="17">L153+M153</f>
        <v>0</v>
      </c>
      <c r="O153" s="301">
        <f t="shared" ref="O153:O216" si="18">B153+C153+D153+E153+F153+G153+H153+K153+L153+M153</f>
        <v>0</v>
      </c>
      <c r="P153" s="192" t="str">
        <f>Soil!H141</f>
        <v/>
      </c>
      <c r="Q153" s="301" t="e">
        <f t="shared" ref="Q153:Q216" si="19">D153+E153+F153+G153+H153+I153+J153+M153+N153+O153+P153</f>
        <v>#VALUE!</v>
      </c>
      <c r="R153" s="302" t="e">
        <f t="shared" ref="R153:R216" si="20">Q153*(44/12)</f>
        <v>#VALUE!</v>
      </c>
    </row>
    <row r="154" spans="1:18" x14ac:dyDescent="0.2">
      <c r="A154" s="222">
        <f>Trees!B147</f>
        <v>0</v>
      </c>
      <c r="B154" s="299">
        <f>Trees!C147</f>
        <v>0</v>
      </c>
      <c r="C154" s="299">
        <f>Trees!E147</f>
        <v>0</v>
      </c>
      <c r="D154" s="299">
        <f>Saplings!C147</f>
        <v>0</v>
      </c>
      <c r="E154" s="299">
        <f>Bamboo!C147</f>
        <v>0</v>
      </c>
      <c r="F154" s="299">
        <f>Shrub!C147</f>
        <v>0</v>
      </c>
      <c r="G154" s="299">
        <f>Shrub!E147</f>
        <v>0</v>
      </c>
      <c r="H154" s="299">
        <f>'NonTree Veg (Clip Plot)'!C147</f>
        <v>0</v>
      </c>
      <c r="I154" s="301">
        <f t="shared" si="15"/>
        <v>0</v>
      </c>
      <c r="J154" s="301">
        <f t="shared" si="16"/>
        <v>0</v>
      </c>
      <c r="K154" s="299">
        <f>Litter!C147</f>
        <v>0</v>
      </c>
      <c r="L154" s="299">
        <f>'Standing Dead Wood '!C147</f>
        <v>0</v>
      </c>
      <c r="M154" s="299">
        <f>'Lying Dead Wood'!C147</f>
        <v>0</v>
      </c>
      <c r="N154" s="301">
        <f t="shared" si="17"/>
        <v>0</v>
      </c>
      <c r="O154" s="301">
        <f t="shared" si="18"/>
        <v>0</v>
      </c>
      <c r="P154" s="192" t="str">
        <f>Soil!H142</f>
        <v/>
      </c>
      <c r="Q154" s="301" t="e">
        <f t="shared" si="19"/>
        <v>#VALUE!</v>
      </c>
      <c r="R154" s="302" t="e">
        <f t="shared" si="20"/>
        <v>#VALUE!</v>
      </c>
    </row>
    <row r="155" spans="1:18" x14ac:dyDescent="0.2">
      <c r="A155" s="222">
        <f>Trees!B148</f>
        <v>0</v>
      </c>
      <c r="B155" s="299">
        <f>Trees!C148</f>
        <v>0</v>
      </c>
      <c r="C155" s="299">
        <f>Trees!E148</f>
        <v>0</v>
      </c>
      <c r="D155" s="299">
        <f>Saplings!C148</f>
        <v>0</v>
      </c>
      <c r="E155" s="299">
        <f>Bamboo!C148</f>
        <v>0</v>
      </c>
      <c r="F155" s="299">
        <f>Shrub!C148</f>
        <v>0</v>
      </c>
      <c r="G155" s="299">
        <f>Shrub!E148</f>
        <v>0</v>
      </c>
      <c r="H155" s="299">
        <f>'NonTree Veg (Clip Plot)'!C148</f>
        <v>0</v>
      </c>
      <c r="I155" s="301">
        <f t="shared" si="15"/>
        <v>0</v>
      </c>
      <c r="J155" s="301">
        <f t="shared" si="16"/>
        <v>0</v>
      </c>
      <c r="K155" s="299">
        <f>Litter!C148</f>
        <v>0</v>
      </c>
      <c r="L155" s="299">
        <f>'Standing Dead Wood '!C148</f>
        <v>0</v>
      </c>
      <c r="M155" s="299">
        <f>'Lying Dead Wood'!C148</f>
        <v>0</v>
      </c>
      <c r="N155" s="301">
        <f t="shared" si="17"/>
        <v>0</v>
      </c>
      <c r="O155" s="301">
        <f t="shared" si="18"/>
        <v>0</v>
      </c>
      <c r="P155" s="192" t="str">
        <f>Soil!H143</f>
        <v/>
      </c>
      <c r="Q155" s="301" t="e">
        <f t="shared" si="19"/>
        <v>#VALUE!</v>
      </c>
      <c r="R155" s="302" t="e">
        <f t="shared" si="20"/>
        <v>#VALUE!</v>
      </c>
    </row>
    <row r="156" spans="1:18" x14ac:dyDescent="0.2">
      <c r="A156" s="222">
        <f>Trees!B149</f>
        <v>0</v>
      </c>
      <c r="B156" s="299">
        <f>Trees!C149</f>
        <v>0</v>
      </c>
      <c r="C156" s="299">
        <f>Trees!E149</f>
        <v>0</v>
      </c>
      <c r="D156" s="299">
        <f>Saplings!C149</f>
        <v>0</v>
      </c>
      <c r="E156" s="299">
        <f>Bamboo!C149</f>
        <v>0</v>
      </c>
      <c r="F156" s="299">
        <f>Shrub!C149</f>
        <v>0</v>
      </c>
      <c r="G156" s="299">
        <f>Shrub!E149</f>
        <v>0</v>
      </c>
      <c r="H156" s="299">
        <f>'NonTree Veg (Clip Plot)'!C149</f>
        <v>0</v>
      </c>
      <c r="I156" s="301">
        <f t="shared" si="15"/>
        <v>0</v>
      </c>
      <c r="J156" s="301">
        <f t="shared" si="16"/>
        <v>0</v>
      </c>
      <c r="K156" s="299">
        <f>Litter!C149</f>
        <v>0</v>
      </c>
      <c r="L156" s="299">
        <f>'Standing Dead Wood '!C149</f>
        <v>0</v>
      </c>
      <c r="M156" s="299">
        <f>'Lying Dead Wood'!C149</f>
        <v>0</v>
      </c>
      <c r="N156" s="301">
        <f t="shared" si="17"/>
        <v>0</v>
      </c>
      <c r="O156" s="301">
        <f t="shared" si="18"/>
        <v>0</v>
      </c>
      <c r="P156" s="192" t="str">
        <f>Soil!H144</f>
        <v/>
      </c>
      <c r="Q156" s="301" t="e">
        <f t="shared" si="19"/>
        <v>#VALUE!</v>
      </c>
      <c r="R156" s="302" t="e">
        <f t="shared" si="20"/>
        <v>#VALUE!</v>
      </c>
    </row>
    <row r="157" spans="1:18" x14ac:dyDescent="0.2">
      <c r="A157" s="222">
        <f>Trees!B150</f>
        <v>0</v>
      </c>
      <c r="B157" s="299">
        <f>Trees!C150</f>
        <v>0</v>
      </c>
      <c r="C157" s="299">
        <f>Trees!E150</f>
        <v>0</v>
      </c>
      <c r="D157" s="299">
        <f>Saplings!C150</f>
        <v>0</v>
      </c>
      <c r="E157" s="299">
        <f>Bamboo!C150</f>
        <v>0</v>
      </c>
      <c r="F157" s="299">
        <f>Shrub!C150</f>
        <v>0</v>
      </c>
      <c r="G157" s="299">
        <f>Shrub!E150</f>
        <v>0</v>
      </c>
      <c r="H157" s="299">
        <f>'NonTree Veg (Clip Plot)'!C150</f>
        <v>0</v>
      </c>
      <c r="I157" s="301">
        <f t="shared" si="15"/>
        <v>0</v>
      </c>
      <c r="J157" s="301">
        <f t="shared" si="16"/>
        <v>0</v>
      </c>
      <c r="K157" s="299">
        <f>Litter!C150</f>
        <v>0</v>
      </c>
      <c r="L157" s="299">
        <f>'Standing Dead Wood '!C150</f>
        <v>0</v>
      </c>
      <c r="M157" s="299">
        <f>'Lying Dead Wood'!C150</f>
        <v>0</v>
      </c>
      <c r="N157" s="301">
        <f t="shared" si="17"/>
        <v>0</v>
      </c>
      <c r="O157" s="301">
        <f t="shared" si="18"/>
        <v>0</v>
      </c>
      <c r="P157" s="192" t="str">
        <f>Soil!H145</f>
        <v/>
      </c>
      <c r="Q157" s="301" t="e">
        <f t="shared" si="19"/>
        <v>#VALUE!</v>
      </c>
      <c r="R157" s="302" t="e">
        <f t="shared" si="20"/>
        <v>#VALUE!</v>
      </c>
    </row>
    <row r="158" spans="1:18" x14ac:dyDescent="0.2">
      <c r="A158" s="222">
        <f>Trees!B151</f>
        <v>0</v>
      </c>
      <c r="B158" s="299">
        <f>Trees!C151</f>
        <v>0</v>
      </c>
      <c r="C158" s="299">
        <f>Trees!E151</f>
        <v>0</v>
      </c>
      <c r="D158" s="299">
        <f>Saplings!C151</f>
        <v>0</v>
      </c>
      <c r="E158" s="299">
        <f>Bamboo!C151</f>
        <v>0</v>
      </c>
      <c r="F158" s="299">
        <f>Shrub!C151</f>
        <v>0</v>
      </c>
      <c r="G158" s="299">
        <f>Shrub!E151</f>
        <v>0</v>
      </c>
      <c r="H158" s="299">
        <f>'NonTree Veg (Clip Plot)'!C151</f>
        <v>0</v>
      </c>
      <c r="I158" s="301">
        <f t="shared" si="15"/>
        <v>0</v>
      </c>
      <c r="J158" s="301">
        <f t="shared" si="16"/>
        <v>0</v>
      </c>
      <c r="K158" s="299">
        <f>Litter!C151</f>
        <v>0</v>
      </c>
      <c r="L158" s="299">
        <f>'Standing Dead Wood '!C151</f>
        <v>0</v>
      </c>
      <c r="M158" s="299">
        <f>'Lying Dead Wood'!C151</f>
        <v>0</v>
      </c>
      <c r="N158" s="301">
        <f t="shared" si="17"/>
        <v>0</v>
      </c>
      <c r="O158" s="301">
        <f t="shared" si="18"/>
        <v>0</v>
      </c>
      <c r="P158" s="192" t="str">
        <f>Soil!H146</f>
        <v/>
      </c>
      <c r="Q158" s="301" t="e">
        <f t="shared" si="19"/>
        <v>#VALUE!</v>
      </c>
      <c r="R158" s="302" t="e">
        <f t="shared" si="20"/>
        <v>#VALUE!</v>
      </c>
    </row>
    <row r="159" spans="1:18" x14ac:dyDescent="0.2">
      <c r="A159" s="222">
        <f>Trees!B152</f>
        <v>0</v>
      </c>
      <c r="B159" s="299">
        <f>Trees!C152</f>
        <v>0</v>
      </c>
      <c r="C159" s="299">
        <f>Trees!E152</f>
        <v>0</v>
      </c>
      <c r="D159" s="299">
        <f>Saplings!C152</f>
        <v>0</v>
      </c>
      <c r="E159" s="299">
        <f>Bamboo!C152</f>
        <v>0</v>
      </c>
      <c r="F159" s="299">
        <f>Shrub!C152</f>
        <v>0</v>
      </c>
      <c r="G159" s="299">
        <f>Shrub!E152</f>
        <v>0</v>
      </c>
      <c r="H159" s="299">
        <f>'NonTree Veg (Clip Plot)'!C152</f>
        <v>0</v>
      </c>
      <c r="I159" s="301">
        <f t="shared" si="15"/>
        <v>0</v>
      </c>
      <c r="J159" s="301">
        <f t="shared" si="16"/>
        <v>0</v>
      </c>
      <c r="K159" s="299">
        <f>Litter!C152</f>
        <v>0</v>
      </c>
      <c r="L159" s="299">
        <f>'Standing Dead Wood '!C152</f>
        <v>0</v>
      </c>
      <c r="M159" s="299">
        <f>'Lying Dead Wood'!C152</f>
        <v>0</v>
      </c>
      <c r="N159" s="301">
        <f t="shared" si="17"/>
        <v>0</v>
      </c>
      <c r="O159" s="301">
        <f t="shared" si="18"/>
        <v>0</v>
      </c>
      <c r="P159" s="192" t="str">
        <f>Soil!H147</f>
        <v/>
      </c>
      <c r="Q159" s="301" t="e">
        <f t="shared" si="19"/>
        <v>#VALUE!</v>
      </c>
      <c r="R159" s="302" t="e">
        <f t="shared" si="20"/>
        <v>#VALUE!</v>
      </c>
    </row>
    <row r="160" spans="1:18" x14ac:dyDescent="0.2">
      <c r="A160" s="222">
        <f>Trees!B153</f>
        <v>0</v>
      </c>
      <c r="B160" s="299">
        <f>Trees!C153</f>
        <v>0</v>
      </c>
      <c r="C160" s="299">
        <f>Trees!E153</f>
        <v>0</v>
      </c>
      <c r="D160" s="299">
        <f>Saplings!C153</f>
        <v>0</v>
      </c>
      <c r="E160" s="299">
        <f>Bamboo!C153</f>
        <v>0</v>
      </c>
      <c r="F160" s="299">
        <f>Shrub!C153</f>
        <v>0</v>
      </c>
      <c r="G160" s="299">
        <f>Shrub!E153</f>
        <v>0</v>
      </c>
      <c r="H160" s="299">
        <f>'NonTree Veg (Clip Plot)'!C153</f>
        <v>0</v>
      </c>
      <c r="I160" s="301">
        <f t="shared" si="15"/>
        <v>0</v>
      </c>
      <c r="J160" s="301">
        <f t="shared" si="16"/>
        <v>0</v>
      </c>
      <c r="K160" s="299">
        <f>Litter!C153</f>
        <v>0</v>
      </c>
      <c r="L160" s="299">
        <f>'Standing Dead Wood '!C153</f>
        <v>0</v>
      </c>
      <c r="M160" s="299">
        <f>'Lying Dead Wood'!C153</f>
        <v>0</v>
      </c>
      <c r="N160" s="301">
        <f t="shared" si="17"/>
        <v>0</v>
      </c>
      <c r="O160" s="301">
        <f t="shared" si="18"/>
        <v>0</v>
      </c>
      <c r="P160" s="192" t="str">
        <f>Soil!H148</f>
        <v/>
      </c>
      <c r="Q160" s="301" t="e">
        <f t="shared" si="19"/>
        <v>#VALUE!</v>
      </c>
      <c r="R160" s="302" t="e">
        <f t="shared" si="20"/>
        <v>#VALUE!</v>
      </c>
    </row>
    <row r="161" spans="1:18" x14ac:dyDescent="0.2">
      <c r="A161" s="222">
        <f>Trees!B154</f>
        <v>0</v>
      </c>
      <c r="B161" s="299">
        <f>Trees!C154</f>
        <v>0</v>
      </c>
      <c r="C161" s="299">
        <f>Trees!E154</f>
        <v>0</v>
      </c>
      <c r="D161" s="299">
        <f>Saplings!C154</f>
        <v>0</v>
      </c>
      <c r="E161" s="299">
        <f>Bamboo!C154</f>
        <v>0</v>
      </c>
      <c r="F161" s="299">
        <f>Shrub!C154</f>
        <v>0</v>
      </c>
      <c r="G161" s="299">
        <f>Shrub!E154</f>
        <v>0</v>
      </c>
      <c r="H161" s="299">
        <f>'NonTree Veg (Clip Plot)'!C154</f>
        <v>0</v>
      </c>
      <c r="I161" s="301">
        <f t="shared" si="15"/>
        <v>0</v>
      </c>
      <c r="J161" s="301">
        <f t="shared" si="16"/>
        <v>0</v>
      </c>
      <c r="K161" s="299">
        <f>Litter!C154</f>
        <v>0</v>
      </c>
      <c r="L161" s="299">
        <f>'Standing Dead Wood '!C154</f>
        <v>0</v>
      </c>
      <c r="M161" s="299">
        <f>'Lying Dead Wood'!C154</f>
        <v>0</v>
      </c>
      <c r="N161" s="301">
        <f t="shared" si="17"/>
        <v>0</v>
      </c>
      <c r="O161" s="301">
        <f t="shared" si="18"/>
        <v>0</v>
      </c>
      <c r="P161" s="192" t="str">
        <f>Soil!H149</f>
        <v/>
      </c>
      <c r="Q161" s="301" t="e">
        <f t="shared" si="19"/>
        <v>#VALUE!</v>
      </c>
      <c r="R161" s="302" t="e">
        <f t="shared" si="20"/>
        <v>#VALUE!</v>
      </c>
    </row>
    <row r="162" spans="1:18" x14ac:dyDescent="0.2">
      <c r="A162" s="222">
        <f>Trees!B155</f>
        <v>0</v>
      </c>
      <c r="B162" s="299">
        <f>Trees!C155</f>
        <v>0</v>
      </c>
      <c r="C162" s="299">
        <f>Trees!E155</f>
        <v>0</v>
      </c>
      <c r="D162" s="299">
        <f>Saplings!C155</f>
        <v>0</v>
      </c>
      <c r="E162" s="299">
        <f>Bamboo!C155</f>
        <v>0</v>
      </c>
      <c r="F162" s="299">
        <f>Shrub!C155</f>
        <v>0</v>
      </c>
      <c r="G162" s="299">
        <f>Shrub!E155</f>
        <v>0</v>
      </c>
      <c r="H162" s="299">
        <f>'NonTree Veg (Clip Plot)'!C155</f>
        <v>0</v>
      </c>
      <c r="I162" s="301">
        <f t="shared" si="15"/>
        <v>0</v>
      </c>
      <c r="J162" s="301">
        <f t="shared" si="16"/>
        <v>0</v>
      </c>
      <c r="K162" s="299">
        <f>Litter!C155</f>
        <v>0</v>
      </c>
      <c r="L162" s="299">
        <f>'Standing Dead Wood '!C155</f>
        <v>0</v>
      </c>
      <c r="M162" s="299">
        <f>'Lying Dead Wood'!C155</f>
        <v>0</v>
      </c>
      <c r="N162" s="301">
        <f t="shared" si="17"/>
        <v>0</v>
      </c>
      <c r="O162" s="301">
        <f t="shared" si="18"/>
        <v>0</v>
      </c>
      <c r="P162" s="192" t="str">
        <f>Soil!H150</f>
        <v/>
      </c>
      <c r="Q162" s="301" t="e">
        <f t="shared" si="19"/>
        <v>#VALUE!</v>
      </c>
      <c r="R162" s="302" t="e">
        <f t="shared" si="20"/>
        <v>#VALUE!</v>
      </c>
    </row>
    <row r="163" spans="1:18" x14ac:dyDescent="0.2">
      <c r="A163" s="222">
        <f>Trees!B156</f>
        <v>0</v>
      </c>
      <c r="B163" s="299">
        <f>Trees!C156</f>
        <v>0</v>
      </c>
      <c r="C163" s="299">
        <f>Trees!E156</f>
        <v>0</v>
      </c>
      <c r="D163" s="299">
        <f>Saplings!C156</f>
        <v>0</v>
      </c>
      <c r="E163" s="299">
        <f>Bamboo!C156</f>
        <v>0</v>
      </c>
      <c r="F163" s="299">
        <f>Shrub!C156</f>
        <v>0</v>
      </c>
      <c r="G163" s="299">
        <f>Shrub!E156</f>
        <v>0</v>
      </c>
      <c r="H163" s="299">
        <f>'NonTree Veg (Clip Plot)'!C156</f>
        <v>0</v>
      </c>
      <c r="I163" s="301">
        <f t="shared" si="15"/>
        <v>0</v>
      </c>
      <c r="J163" s="301">
        <f t="shared" si="16"/>
        <v>0</v>
      </c>
      <c r="K163" s="299">
        <f>Litter!C156</f>
        <v>0</v>
      </c>
      <c r="L163" s="299">
        <f>'Standing Dead Wood '!C156</f>
        <v>0</v>
      </c>
      <c r="M163" s="299">
        <f>'Lying Dead Wood'!C156</f>
        <v>0</v>
      </c>
      <c r="N163" s="301">
        <f t="shared" si="17"/>
        <v>0</v>
      </c>
      <c r="O163" s="301">
        <f t="shared" si="18"/>
        <v>0</v>
      </c>
      <c r="P163" s="192" t="str">
        <f>Soil!H151</f>
        <v/>
      </c>
      <c r="Q163" s="301" t="e">
        <f t="shared" si="19"/>
        <v>#VALUE!</v>
      </c>
      <c r="R163" s="302" t="e">
        <f t="shared" si="20"/>
        <v>#VALUE!</v>
      </c>
    </row>
    <row r="164" spans="1:18" x14ac:dyDescent="0.2">
      <c r="A164" s="222">
        <f>Trees!B157</f>
        <v>0</v>
      </c>
      <c r="B164" s="299">
        <f>Trees!C157</f>
        <v>0</v>
      </c>
      <c r="C164" s="299">
        <f>Trees!E157</f>
        <v>0</v>
      </c>
      <c r="D164" s="299">
        <f>Saplings!C157</f>
        <v>0</v>
      </c>
      <c r="E164" s="299">
        <f>Bamboo!C157</f>
        <v>0</v>
      </c>
      <c r="F164" s="299">
        <f>Shrub!C157</f>
        <v>0</v>
      </c>
      <c r="G164" s="299">
        <f>Shrub!E157</f>
        <v>0</v>
      </c>
      <c r="H164" s="299">
        <f>'NonTree Veg (Clip Plot)'!C157</f>
        <v>0</v>
      </c>
      <c r="I164" s="301">
        <f t="shared" si="15"/>
        <v>0</v>
      </c>
      <c r="J164" s="301">
        <f t="shared" si="16"/>
        <v>0</v>
      </c>
      <c r="K164" s="299">
        <f>Litter!C157</f>
        <v>0</v>
      </c>
      <c r="L164" s="299">
        <f>'Standing Dead Wood '!C157</f>
        <v>0</v>
      </c>
      <c r="M164" s="299">
        <f>'Lying Dead Wood'!C157</f>
        <v>0</v>
      </c>
      <c r="N164" s="301">
        <f t="shared" si="17"/>
        <v>0</v>
      </c>
      <c r="O164" s="301">
        <f t="shared" si="18"/>
        <v>0</v>
      </c>
      <c r="P164" s="192" t="str">
        <f>Soil!H152</f>
        <v/>
      </c>
      <c r="Q164" s="301" t="e">
        <f t="shared" si="19"/>
        <v>#VALUE!</v>
      </c>
      <c r="R164" s="302" t="e">
        <f t="shared" si="20"/>
        <v>#VALUE!</v>
      </c>
    </row>
    <row r="165" spans="1:18" x14ac:dyDescent="0.2">
      <c r="A165" s="222">
        <f>Trees!B158</f>
        <v>0</v>
      </c>
      <c r="B165" s="299">
        <f>Trees!C158</f>
        <v>0</v>
      </c>
      <c r="C165" s="299">
        <f>Trees!E158</f>
        <v>0</v>
      </c>
      <c r="D165" s="299">
        <f>Saplings!C158</f>
        <v>0</v>
      </c>
      <c r="E165" s="299">
        <f>Bamboo!C158</f>
        <v>0</v>
      </c>
      <c r="F165" s="299">
        <f>Shrub!C158</f>
        <v>0</v>
      </c>
      <c r="G165" s="299">
        <f>Shrub!E158</f>
        <v>0</v>
      </c>
      <c r="H165" s="299">
        <f>'NonTree Veg (Clip Plot)'!C158</f>
        <v>0</v>
      </c>
      <c r="I165" s="301">
        <f t="shared" si="15"/>
        <v>0</v>
      </c>
      <c r="J165" s="301">
        <f t="shared" si="16"/>
        <v>0</v>
      </c>
      <c r="K165" s="299">
        <f>Litter!C158</f>
        <v>0</v>
      </c>
      <c r="L165" s="299">
        <f>'Standing Dead Wood '!C158</f>
        <v>0</v>
      </c>
      <c r="M165" s="299">
        <f>'Lying Dead Wood'!C158</f>
        <v>0</v>
      </c>
      <c r="N165" s="301">
        <f t="shared" si="17"/>
        <v>0</v>
      </c>
      <c r="O165" s="301">
        <f t="shared" si="18"/>
        <v>0</v>
      </c>
      <c r="P165" s="192" t="str">
        <f>Soil!H153</f>
        <v/>
      </c>
      <c r="Q165" s="301" t="e">
        <f t="shared" si="19"/>
        <v>#VALUE!</v>
      </c>
      <c r="R165" s="302" t="e">
        <f t="shared" si="20"/>
        <v>#VALUE!</v>
      </c>
    </row>
    <row r="166" spans="1:18" x14ac:dyDescent="0.2">
      <c r="A166" s="222">
        <f>Trees!B159</f>
        <v>0</v>
      </c>
      <c r="B166" s="299">
        <f>Trees!C159</f>
        <v>0</v>
      </c>
      <c r="C166" s="299">
        <f>Trees!E159</f>
        <v>0</v>
      </c>
      <c r="D166" s="299">
        <f>Saplings!C159</f>
        <v>0</v>
      </c>
      <c r="E166" s="299">
        <f>Bamboo!C159</f>
        <v>0</v>
      </c>
      <c r="F166" s="299">
        <f>Shrub!C159</f>
        <v>0</v>
      </c>
      <c r="G166" s="299">
        <f>Shrub!E159</f>
        <v>0</v>
      </c>
      <c r="H166" s="299">
        <f>'NonTree Veg (Clip Plot)'!C159</f>
        <v>0</v>
      </c>
      <c r="I166" s="301">
        <f t="shared" si="15"/>
        <v>0</v>
      </c>
      <c r="J166" s="301">
        <f t="shared" si="16"/>
        <v>0</v>
      </c>
      <c r="K166" s="299">
        <f>Litter!C159</f>
        <v>0</v>
      </c>
      <c r="L166" s="299">
        <f>'Standing Dead Wood '!C159</f>
        <v>0</v>
      </c>
      <c r="M166" s="299">
        <f>'Lying Dead Wood'!C159</f>
        <v>0</v>
      </c>
      <c r="N166" s="301">
        <f t="shared" si="17"/>
        <v>0</v>
      </c>
      <c r="O166" s="301">
        <f t="shared" si="18"/>
        <v>0</v>
      </c>
      <c r="P166" s="192" t="str">
        <f>Soil!H154</f>
        <v/>
      </c>
      <c r="Q166" s="301" t="e">
        <f t="shared" si="19"/>
        <v>#VALUE!</v>
      </c>
      <c r="R166" s="302" t="e">
        <f t="shared" si="20"/>
        <v>#VALUE!</v>
      </c>
    </row>
    <row r="167" spans="1:18" x14ac:dyDescent="0.2">
      <c r="A167" s="222">
        <f>Trees!B160</f>
        <v>0</v>
      </c>
      <c r="B167" s="299">
        <f>Trees!C160</f>
        <v>0</v>
      </c>
      <c r="C167" s="299">
        <f>Trees!E160</f>
        <v>0</v>
      </c>
      <c r="D167" s="299">
        <f>Saplings!C160</f>
        <v>0</v>
      </c>
      <c r="E167" s="299">
        <f>Bamboo!C160</f>
        <v>0</v>
      </c>
      <c r="F167" s="299">
        <f>Shrub!C160</f>
        <v>0</v>
      </c>
      <c r="G167" s="299">
        <f>Shrub!E160</f>
        <v>0</v>
      </c>
      <c r="H167" s="299">
        <f>'NonTree Veg (Clip Plot)'!C160</f>
        <v>0</v>
      </c>
      <c r="I167" s="301">
        <f t="shared" si="15"/>
        <v>0</v>
      </c>
      <c r="J167" s="301">
        <f t="shared" si="16"/>
        <v>0</v>
      </c>
      <c r="K167" s="299">
        <f>Litter!C160</f>
        <v>0</v>
      </c>
      <c r="L167" s="299">
        <f>'Standing Dead Wood '!C160</f>
        <v>0</v>
      </c>
      <c r="M167" s="299">
        <f>'Lying Dead Wood'!C160</f>
        <v>0</v>
      </c>
      <c r="N167" s="301">
        <f t="shared" si="17"/>
        <v>0</v>
      </c>
      <c r="O167" s="301">
        <f t="shared" si="18"/>
        <v>0</v>
      </c>
      <c r="P167" s="192" t="str">
        <f>Soil!H155</f>
        <v/>
      </c>
      <c r="Q167" s="301" t="e">
        <f t="shared" si="19"/>
        <v>#VALUE!</v>
      </c>
      <c r="R167" s="302" t="e">
        <f t="shared" si="20"/>
        <v>#VALUE!</v>
      </c>
    </row>
    <row r="168" spans="1:18" x14ac:dyDescent="0.2">
      <c r="A168" s="222">
        <f>Trees!B161</f>
        <v>0</v>
      </c>
      <c r="B168" s="299">
        <f>Trees!C161</f>
        <v>0</v>
      </c>
      <c r="C168" s="299">
        <f>Trees!E161</f>
        <v>0</v>
      </c>
      <c r="D168" s="299">
        <f>Saplings!C161</f>
        <v>0</v>
      </c>
      <c r="E168" s="299">
        <f>Bamboo!C161</f>
        <v>0</v>
      </c>
      <c r="F168" s="299">
        <f>Shrub!C161</f>
        <v>0</v>
      </c>
      <c r="G168" s="299">
        <f>Shrub!E161</f>
        <v>0</v>
      </c>
      <c r="H168" s="299">
        <f>'NonTree Veg (Clip Plot)'!C161</f>
        <v>0</v>
      </c>
      <c r="I168" s="301">
        <f t="shared" si="15"/>
        <v>0</v>
      </c>
      <c r="J168" s="301">
        <f t="shared" si="16"/>
        <v>0</v>
      </c>
      <c r="K168" s="299">
        <f>Litter!C161</f>
        <v>0</v>
      </c>
      <c r="L168" s="299">
        <f>'Standing Dead Wood '!C161</f>
        <v>0</v>
      </c>
      <c r="M168" s="299">
        <f>'Lying Dead Wood'!C161</f>
        <v>0</v>
      </c>
      <c r="N168" s="301">
        <f t="shared" si="17"/>
        <v>0</v>
      </c>
      <c r="O168" s="301">
        <f t="shared" si="18"/>
        <v>0</v>
      </c>
      <c r="P168" s="192" t="str">
        <f>Soil!H156</f>
        <v/>
      </c>
      <c r="Q168" s="301" t="e">
        <f t="shared" si="19"/>
        <v>#VALUE!</v>
      </c>
      <c r="R168" s="302" t="e">
        <f t="shared" si="20"/>
        <v>#VALUE!</v>
      </c>
    </row>
    <row r="169" spans="1:18" x14ac:dyDescent="0.2">
      <c r="A169" s="222">
        <f>Trees!B162</f>
        <v>0</v>
      </c>
      <c r="B169" s="299">
        <f>Trees!C162</f>
        <v>0</v>
      </c>
      <c r="C169" s="299">
        <f>Trees!E162</f>
        <v>0</v>
      </c>
      <c r="D169" s="299">
        <f>Saplings!C162</f>
        <v>0</v>
      </c>
      <c r="E169" s="299">
        <f>Bamboo!C162</f>
        <v>0</v>
      </c>
      <c r="F169" s="299">
        <f>Shrub!C162</f>
        <v>0</v>
      </c>
      <c r="G169" s="299">
        <f>Shrub!E162</f>
        <v>0</v>
      </c>
      <c r="H169" s="299">
        <f>'NonTree Veg (Clip Plot)'!C162</f>
        <v>0</v>
      </c>
      <c r="I169" s="301">
        <f t="shared" si="15"/>
        <v>0</v>
      </c>
      <c r="J169" s="301">
        <f t="shared" si="16"/>
        <v>0</v>
      </c>
      <c r="K169" s="299">
        <f>Litter!C162</f>
        <v>0</v>
      </c>
      <c r="L169" s="299">
        <f>'Standing Dead Wood '!C162</f>
        <v>0</v>
      </c>
      <c r="M169" s="299">
        <f>'Lying Dead Wood'!C162</f>
        <v>0</v>
      </c>
      <c r="N169" s="301">
        <f t="shared" si="17"/>
        <v>0</v>
      </c>
      <c r="O169" s="301">
        <f t="shared" si="18"/>
        <v>0</v>
      </c>
      <c r="P169" s="192" t="str">
        <f>Soil!H157</f>
        <v/>
      </c>
      <c r="Q169" s="301" t="e">
        <f t="shared" si="19"/>
        <v>#VALUE!</v>
      </c>
      <c r="R169" s="302" t="e">
        <f t="shared" si="20"/>
        <v>#VALUE!</v>
      </c>
    </row>
    <row r="170" spans="1:18" x14ac:dyDescent="0.2">
      <c r="A170" s="222">
        <f>Trees!B163</f>
        <v>0</v>
      </c>
      <c r="B170" s="299">
        <f>Trees!C163</f>
        <v>0</v>
      </c>
      <c r="C170" s="299">
        <f>Trees!E163</f>
        <v>0</v>
      </c>
      <c r="D170" s="299">
        <f>Saplings!C163</f>
        <v>0</v>
      </c>
      <c r="E170" s="299">
        <f>Bamboo!C163</f>
        <v>0</v>
      </c>
      <c r="F170" s="299">
        <f>Shrub!C163</f>
        <v>0</v>
      </c>
      <c r="G170" s="299">
        <f>Shrub!E163</f>
        <v>0</v>
      </c>
      <c r="H170" s="299">
        <f>'NonTree Veg (Clip Plot)'!C163</f>
        <v>0</v>
      </c>
      <c r="I170" s="301">
        <f t="shared" si="15"/>
        <v>0</v>
      </c>
      <c r="J170" s="301">
        <f t="shared" si="16"/>
        <v>0</v>
      </c>
      <c r="K170" s="299">
        <f>Litter!C163</f>
        <v>0</v>
      </c>
      <c r="L170" s="299">
        <f>'Standing Dead Wood '!C163</f>
        <v>0</v>
      </c>
      <c r="M170" s="299">
        <f>'Lying Dead Wood'!C163</f>
        <v>0</v>
      </c>
      <c r="N170" s="301">
        <f t="shared" si="17"/>
        <v>0</v>
      </c>
      <c r="O170" s="301">
        <f t="shared" si="18"/>
        <v>0</v>
      </c>
      <c r="P170" s="192" t="str">
        <f>Soil!H158</f>
        <v/>
      </c>
      <c r="Q170" s="301" t="e">
        <f t="shared" si="19"/>
        <v>#VALUE!</v>
      </c>
      <c r="R170" s="302" t="e">
        <f t="shared" si="20"/>
        <v>#VALUE!</v>
      </c>
    </row>
    <row r="171" spans="1:18" x14ac:dyDescent="0.2">
      <c r="A171" s="222">
        <f>Trees!B164</f>
        <v>0</v>
      </c>
      <c r="B171" s="299">
        <f>Trees!C164</f>
        <v>0</v>
      </c>
      <c r="C171" s="299">
        <f>Trees!E164</f>
        <v>0</v>
      </c>
      <c r="D171" s="299">
        <f>Saplings!C164</f>
        <v>0</v>
      </c>
      <c r="E171" s="299">
        <f>Bamboo!C164</f>
        <v>0</v>
      </c>
      <c r="F171" s="299">
        <f>Shrub!C164</f>
        <v>0</v>
      </c>
      <c r="G171" s="299">
        <f>Shrub!E164</f>
        <v>0</v>
      </c>
      <c r="H171" s="299">
        <f>'NonTree Veg (Clip Plot)'!C164</f>
        <v>0</v>
      </c>
      <c r="I171" s="301">
        <f t="shared" si="15"/>
        <v>0</v>
      </c>
      <c r="J171" s="301">
        <f t="shared" si="16"/>
        <v>0</v>
      </c>
      <c r="K171" s="299">
        <f>Litter!C164</f>
        <v>0</v>
      </c>
      <c r="L171" s="299">
        <f>'Standing Dead Wood '!C164</f>
        <v>0</v>
      </c>
      <c r="M171" s="299">
        <f>'Lying Dead Wood'!C164</f>
        <v>0</v>
      </c>
      <c r="N171" s="301">
        <f t="shared" si="17"/>
        <v>0</v>
      </c>
      <c r="O171" s="301">
        <f t="shared" si="18"/>
        <v>0</v>
      </c>
      <c r="P171" s="192" t="str">
        <f>Soil!H159</f>
        <v/>
      </c>
      <c r="Q171" s="301" t="e">
        <f t="shared" si="19"/>
        <v>#VALUE!</v>
      </c>
      <c r="R171" s="302" t="e">
        <f t="shared" si="20"/>
        <v>#VALUE!</v>
      </c>
    </row>
    <row r="172" spans="1:18" x14ac:dyDescent="0.2">
      <c r="A172" s="222">
        <f>Trees!B165</f>
        <v>0</v>
      </c>
      <c r="B172" s="299">
        <f>Trees!C165</f>
        <v>0</v>
      </c>
      <c r="C172" s="299">
        <f>Trees!E165</f>
        <v>0</v>
      </c>
      <c r="D172" s="299">
        <f>Saplings!C165</f>
        <v>0</v>
      </c>
      <c r="E172" s="299">
        <f>Bamboo!C165</f>
        <v>0</v>
      </c>
      <c r="F172" s="299">
        <f>Shrub!C165</f>
        <v>0</v>
      </c>
      <c r="G172" s="299">
        <f>Shrub!E165</f>
        <v>0</v>
      </c>
      <c r="H172" s="299">
        <f>'NonTree Veg (Clip Plot)'!C165</f>
        <v>0</v>
      </c>
      <c r="I172" s="301">
        <f t="shared" si="15"/>
        <v>0</v>
      </c>
      <c r="J172" s="301">
        <f t="shared" si="16"/>
        <v>0</v>
      </c>
      <c r="K172" s="299">
        <f>Litter!C165</f>
        <v>0</v>
      </c>
      <c r="L172" s="299">
        <f>'Standing Dead Wood '!C165</f>
        <v>0</v>
      </c>
      <c r="M172" s="299">
        <f>'Lying Dead Wood'!C165</f>
        <v>0</v>
      </c>
      <c r="N172" s="301">
        <f t="shared" si="17"/>
        <v>0</v>
      </c>
      <c r="O172" s="301">
        <f t="shared" si="18"/>
        <v>0</v>
      </c>
      <c r="P172" s="192" t="str">
        <f>Soil!H160</f>
        <v/>
      </c>
      <c r="Q172" s="301" t="e">
        <f t="shared" si="19"/>
        <v>#VALUE!</v>
      </c>
      <c r="R172" s="302" t="e">
        <f t="shared" si="20"/>
        <v>#VALUE!</v>
      </c>
    </row>
    <row r="173" spans="1:18" x14ac:dyDescent="0.2">
      <c r="A173" s="222">
        <f>Trees!B166</f>
        <v>0</v>
      </c>
      <c r="B173" s="299">
        <f>Trees!C166</f>
        <v>0</v>
      </c>
      <c r="C173" s="299">
        <f>Trees!E166</f>
        <v>0</v>
      </c>
      <c r="D173" s="299">
        <f>Saplings!C166</f>
        <v>0</v>
      </c>
      <c r="E173" s="299">
        <f>Bamboo!C166</f>
        <v>0</v>
      </c>
      <c r="F173" s="299">
        <f>Shrub!C166</f>
        <v>0</v>
      </c>
      <c r="G173" s="299">
        <f>Shrub!E166</f>
        <v>0</v>
      </c>
      <c r="H173" s="299">
        <f>'NonTree Veg (Clip Plot)'!C166</f>
        <v>0</v>
      </c>
      <c r="I173" s="301">
        <f t="shared" si="15"/>
        <v>0</v>
      </c>
      <c r="J173" s="301">
        <f t="shared" si="16"/>
        <v>0</v>
      </c>
      <c r="K173" s="299">
        <f>Litter!C166</f>
        <v>0</v>
      </c>
      <c r="L173" s="299">
        <f>'Standing Dead Wood '!C166</f>
        <v>0</v>
      </c>
      <c r="M173" s="299">
        <f>'Lying Dead Wood'!C166</f>
        <v>0</v>
      </c>
      <c r="N173" s="301">
        <f t="shared" si="17"/>
        <v>0</v>
      </c>
      <c r="O173" s="301">
        <f t="shared" si="18"/>
        <v>0</v>
      </c>
      <c r="P173" s="192" t="str">
        <f>Soil!H161</f>
        <v/>
      </c>
      <c r="Q173" s="301" t="e">
        <f t="shared" si="19"/>
        <v>#VALUE!</v>
      </c>
      <c r="R173" s="302" t="e">
        <f t="shared" si="20"/>
        <v>#VALUE!</v>
      </c>
    </row>
    <row r="174" spans="1:18" x14ac:dyDescent="0.2">
      <c r="A174" s="222">
        <f>Trees!B167</f>
        <v>0</v>
      </c>
      <c r="B174" s="299">
        <f>Trees!C167</f>
        <v>0</v>
      </c>
      <c r="C174" s="299">
        <f>Trees!E167</f>
        <v>0</v>
      </c>
      <c r="D174" s="299">
        <f>Saplings!C167</f>
        <v>0</v>
      </c>
      <c r="E174" s="299">
        <f>Bamboo!C167</f>
        <v>0</v>
      </c>
      <c r="F174" s="299">
        <f>Shrub!C167</f>
        <v>0</v>
      </c>
      <c r="G174" s="299">
        <f>Shrub!E167</f>
        <v>0</v>
      </c>
      <c r="H174" s="299">
        <f>'NonTree Veg (Clip Plot)'!C167</f>
        <v>0</v>
      </c>
      <c r="I174" s="301">
        <f t="shared" si="15"/>
        <v>0</v>
      </c>
      <c r="J174" s="301">
        <f t="shared" si="16"/>
        <v>0</v>
      </c>
      <c r="K174" s="299">
        <f>Litter!C167</f>
        <v>0</v>
      </c>
      <c r="L174" s="299">
        <f>'Standing Dead Wood '!C167</f>
        <v>0</v>
      </c>
      <c r="M174" s="299">
        <f>'Lying Dead Wood'!C167</f>
        <v>0</v>
      </c>
      <c r="N174" s="301">
        <f t="shared" si="17"/>
        <v>0</v>
      </c>
      <c r="O174" s="301">
        <f t="shared" si="18"/>
        <v>0</v>
      </c>
      <c r="P174" s="192" t="str">
        <f>Soil!H162</f>
        <v/>
      </c>
      <c r="Q174" s="301" t="e">
        <f t="shared" si="19"/>
        <v>#VALUE!</v>
      </c>
      <c r="R174" s="302" t="e">
        <f t="shared" si="20"/>
        <v>#VALUE!</v>
      </c>
    </row>
    <row r="175" spans="1:18" x14ac:dyDescent="0.2">
      <c r="A175" s="222">
        <f>Trees!B168</f>
        <v>0</v>
      </c>
      <c r="B175" s="299">
        <f>Trees!C168</f>
        <v>0</v>
      </c>
      <c r="C175" s="299">
        <f>Trees!E168</f>
        <v>0</v>
      </c>
      <c r="D175" s="299">
        <f>Saplings!C168</f>
        <v>0</v>
      </c>
      <c r="E175" s="299">
        <f>Bamboo!C168</f>
        <v>0</v>
      </c>
      <c r="F175" s="299">
        <f>Shrub!C168</f>
        <v>0</v>
      </c>
      <c r="G175" s="299">
        <f>Shrub!E168</f>
        <v>0</v>
      </c>
      <c r="H175" s="299">
        <f>'NonTree Veg (Clip Plot)'!C168</f>
        <v>0</v>
      </c>
      <c r="I175" s="301">
        <f t="shared" si="15"/>
        <v>0</v>
      </c>
      <c r="J175" s="301">
        <f t="shared" si="16"/>
        <v>0</v>
      </c>
      <c r="K175" s="299">
        <f>Litter!C168</f>
        <v>0</v>
      </c>
      <c r="L175" s="299">
        <f>'Standing Dead Wood '!C168</f>
        <v>0</v>
      </c>
      <c r="M175" s="299">
        <f>'Lying Dead Wood'!C168</f>
        <v>0</v>
      </c>
      <c r="N175" s="301">
        <f t="shared" si="17"/>
        <v>0</v>
      </c>
      <c r="O175" s="301">
        <f t="shared" si="18"/>
        <v>0</v>
      </c>
      <c r="P175" s="192" t="str">
        <f>Soil!H163</f>
        <v/>
      </c>
      <c r="Q175" s="301" t="e">
        <f t="shared" si="19"/>
        <v>#VALUE!</v>
      </c>
      <c r="R175" s="302" t="e">
        <f t="shared" si="20"/>
        <v>#VALUE!</v>
      </c>
    </row>
    <row r="176" spans="1:18" x14ac:dyDescent="0.2">
      <c r="A176" s="222">
        <f>Trees!B169</f>
        <v>0</v>
      </c>
      <c r="B176" s="299">
        <f>Trees!C169</f>
        <v>0</v>
      </c>
      <c r="C176" s="299">
        <f>Trees!E169</f>
        <v>0</v>
      </c>
      <c r="D176" s="299">
        <f>Saplings!C169</f>
        <v>0</v>
      </c>
      <c r="E176" s="299">
        <f>Bamboo!C169</f>
        <v>0</v>
      </c>
      <c r="F176" s="299">
        <f>Shrub!C169</f>
        <v>0</v>
      </c>
      <c r="G176" s="299">
        <f>Shrub!E169</f>
        <v>0</v>
      </c>
      <c r="H176" s="299">
        <f>'NonTree Veg (Clip Plot)'!C169</f>
        <v>0</v>
      </c>
      <c r="I176" s="301">
        <f t="shared" si="15"/>
        <v>0</v>
      </c>
      <c r="J176" s="301">
        <f t="shared" si="16"/>
        <v>0</v>
      </c>
      <c r="K176" s="299">
        <f>Litter!C169</f>
        <v>0</v>
      </c>
      <c r="L176" s="299">
        <f>'Standing Dead Wood '!C169</f>
        <v>0</v>
      </c>
      <c r="M176" s="299">
        <f>'Lying Dead Wood'!C169</f>
        <v>0</v>
      </c>
      <c r="N176" s="301">
        <f t="shared" si="17"/>
        <v>0</v>
      </c>
      <c r="O176" s="301">
        <f t="shared" si="18"/>
        <v>0</v>
      </c>
      <c r="P176" s="192" t="str">
        <f>Soil!H164</f>
        <v/>
      </c>
      <c r="Q176" s="301" t="e">
        <f t="shared" si="19"/>
        <v>#VALUE!</v>
      </c>
      <c r="R176" s="302" t="e">
        <f t="shared" si="20"/>
        <v>#VALUE!</v>
      </c>
    </row>
    <row r="177" spans="1:18" x14ac:dyDescent="0.2">
      <c r="A177" s="222">
        <f>Trees!B170</f>
        <v>0</v>
      </c>
      <c r="B177" s="299">
        <f>Trees!C170</f>
        <v>0</v>
      </c>
      <c r="C177" s="299">
        <f>Trees!E170</f>
        <v>0</v>
      </c>
      <c r="D177" s="299">
        <f>Saplings!C170</f>
        <v>0</v>
      </c>
      <c r="E177" s="299">
        <f>Bamboo!C170</f>
        <v>0</v>
      </c>
      <c r="F177" s="299">
        <f>Shrub!C170</f>
        <v>0</v>
      </c>
      <c r="G177" s="299">
        <f>Shrub!E170</f>
        <v>0</v>
      </c>
      <c r="H177" s="299">
        <f>'NonTree Veg (Clip Plot)'!C170</f>
        <v>0</v>
      </c>
      <c r="I177" s="301">
        <f t="shared" si="15"/>
        <v>0</v>
      </c>
      <c r="J177" s="301">
        <f t="shared" si="16"/>
        <v>0</v>
      </c>
      <c r="K177" s="299">
        <f>Litter!C170</f>
        <v>0</v>
      </c>
      <c r="L177" s="299">
        <f>'Standing Dead Wood '!C170</f>
        <v>0</v>
      </c>
      <c r="M177" s="299">
        <f>'Lying Dead Wood'!C170</f>
        <v>0</v>
      </c>
      <c r="N177" s="301">
        <f t="shared" si="17"/>
        <v>0</v>
      </c>
      <c r="O177" s="301">
        <f t="shared" si="18"/>
        <v>0</v>
      </c>
      <c r="P177" s="192" t="str">
        <f>Soil!H165</f>
        <v/>
      </c>
      <c r="Q177" s="301" t="e">
        <f t="shared" si="19"/>
        <v>#VALUE!</v>
      </c>
      <c r="R177" s="302" t="e">
        <f t="shared" si="20"/>
        <v>#VALUE!</v>
      </c>
    </row>
    <row r="178" spans="1:18" x14ac:dyDescent="0.2">
      <c r="A178" s="222">
        <f>Trees!B171</f>
        <v>0</v>
      </c>
      <c r="B178" s="299">
        <f>Trees!C171</f>
        <v>0</v>
      </c>
      <c r="C178" s="299">
        <f>Trees!E171</f>
        <v>0</v>
      </c>
      <c r="D178" s="299">
        <f>Saplings!C171</f>
        <v>0</v>
      </c>
      <c r="E178" s="299">
        <f>Bamboo!C171</f>
        <v>0</v>
      </c>
      <c r="F178" s="299">
        <f>Shrub!C171</f>
        <v>0</v>
      </c>
      <c r="G178" s="299">
        <f>Shrub!E171</f>
        <v>0</v>
      </c>
      <c r="H178" s="299">
        <f>'NonTree Veg (Clip Plot)'!C171</f>
        <v>0</v>
      </c>
      <c r="I178" s="301">
        <f t="shared" si="15"/>
        <v>0</v>
      </c>
      <c r="J178" s="301">
        <f t="shared" si="16"/>
        <v>0</v>
      </c>
      <c r="K178" s="299">
        <f>Litter!C171</f>
        <v>0</v>
      </c>
      <c r="L178" s="299">
        <f>'Standing Dead Wood '!C171</f>
        <v>0</v>
      </c>
      <c r="M178" s="299">
        <f>'Lying Dead Wood'!C171</f>
        <v>0</v>
      </c>
      <c r="N178" s="301">
        <f t="shared" si="17"/>
        <v>0</v>
      </c>
      <c r="O178" s="301">
        <f t="shared" si="18"/>
        <v>0</v>
      </c>
      <c r="P178" s="192" t="str">
        <f>Soil!H166</f>
        <v/>
      </c>
      <c r="Q178" s="301" t="e">
        <f t="shared" si="19"/>
        <v>#VALUE!</v>
      </c>
      <c r="R178" s="302" t="e">
        <f t="shared" si="20"/>
        <v>#VALUE!</v>
      </c>
    </row>
    <row r="179" spans="1:18" x14ac:dyDescent="0.2">
      <c r="A179" s="222">
        <f>Trees!B172</f>
        <v>0</v>
      </c>
      <c r="B179" s="299">
        <f>Trees!C172</f>
        <v>0</v>
      </c>
      <c r="C179" s="299">
        <f>Trees!E172</f>
        <v>0</v>
      </c>
      <c r="D179" s="299">
        <f>Saplings!C172</f>
        <v>0</v>
      </c>
      <c r="E179" s="299">
        <f>Bamboo!C172</f>
        <v>0</v>
      </c>
      <c r="F179" s="299">
        <f>Shrub!C172</f>
        <v>0</v>
      </c>
      <c r="G179" s="299">
        <f>Shrub!E172</f>
        <v>0</v>
      </c>
      <c r="H179" s="299">
        <f>'NonTree Veg (Clip Plot)'!C172</f>
        <v>0</v>
      </c>
      <c r="I179" s="301">
        <f t="shared" si="15"/>
        <v>0</v>
      </c>
      <c r="J179" s="301">
        <f t="shared" si="16"/>
        <v>0</v>
      </c>
      <c r="K179" s="299">
        <f>Litter!C172</f>
        <v>0</v>
      </c>
      <c r="L179" s="299">
        <f>'Standing Dead Wood '!C172</f>
        <v>0</v>
      </c>
      <c r="M179" s="299">
        <f>'Lying Dead Wood'!C172</f>
        <v>0</v>
      </c>
      <c r="N179" s="301">
        <f t="shared" si="17"/>
        <v>0</v>
      </c>
      <c r="O179" s="301">
        <f t="shared" si="18"/>
        <v>0</v>
      </c>
      <c r="P179" s="192" t="str">
        <f>Soil!H167</f>
        <v/>
      </c>
      <c r="Q179" s="301" t="e">
        <f t="shared" si="19"/>
        <v>#VALUE!</v>
      </c>
      <c r="R179" s="302" t="e">
        <f t="shared" si="20"/>
        <v>#VALUE!</v>
      </c>
    </row>
    <row r="180" spans="1:18" x14ac:dyDescent="0.2">
      <c r="A180" s="222">
        <f>Trees!B173</f>
        <v>0</v>
      </c>
      <c r="B180" s="299">
        <f>Trees!C173</f>
        <v>0</v>
      </c>
      <c r="C180" s="299">
        <f>Trees!E173</f>
        <v>0</v>
      </c>
      <c r="D180" s="299">
        <f>Saplings!C173</f>
        <v>0</v>
      </c>
      <c r="E180" s="299">
        <f>Bamboo!C173</f>
        <v>0</v>
      </c>
      <c r="F180" s="299">
        <f>Shrub!C173</f>
        <v>0</v>
      </c>
      <c r="G180" s="299">
        <f>Shrub!E173</f>
        <v>0</v>
      </c>
      <c r="H180" s="299">
        <f>'NonTree Veg (Clip Plot)'!C173</f>
        <v>0</v>
      </c>
      <c r="I180" s="301">
        <f t="shared" si="15"/>
        <v>0</v>
      </c>
      <c r="J180" s="301">
        <f t="shared" si="16"/>
        <v>0</v>
      </c>
      <c r="K180" s="299">
        <f>Litter!C173</f>
        <v>0</v>
      </c>
      <c r="L180" s="299">
        <f>'Standing Dead Wood '!C173</f>
        <v>0</v>
      </c>
      <c r="M180" s="299">
        <f>'Lying Dead Wood'!C173</f>
        <v>0</v>
      </c>
      <c r="N180" s="301">
        <f t="shared" si="17"/>
        <v>0</v>
      </c>
      <c r="O180" s="301">
        <f t="shared" si="18"/>
        <v>0</v>
      </c>
      <c r="P180" s="192" t="str">
        <f>Soil!H168</f>
        <v/>
      </c>
      <c r="Q180" s="301" t="e">
        <f t="shared" si="19"/>
        <v>#VALUE!</v>
      </c>
      <c r="R180" s="302" t="e">
        <f t="shared" si="20"/>
        <v>#VALUE!</v>
      </c>
    </row>
    <row r="181" spans="1:18" x14ac:dyDescent="0.2">
      <c r="A181" s="222">
        <f>Trees!B174</f>
        <v>0</v>
      </c>
      <c r="B181" s="299">
        <f>Trees!C174</f>
        <v>0</v>
      </c>
      <c r="C181" s="299">
        <f>Trees!E174</f>
        <v>0</v>
      </c>
      <c r="D181" s="299">
        <f>Saplings!C174</f>
        <v>0</v>
      </c>
      <c r="E181" s="299">
        <f>Bamboo!C174</f>
        <v>0</v>
      </c>
      <c r="F181" s="299">
        <f>Shrub!C174</f>
        <v>0</v>
      </c>
      <c r="G181" s="299">
        <f>Shrub!E174</f>
        <v>0</v>
      </c>
      <c r="H181" s="299">
        <f>'NonTree Veg (Clip Plot)'!C174</f>
        <v>0</v>
      </c>
      <c r="I181" s="301">
        <f t="shared" si="15"/>
        <v>0</v>
      </c>
      <c r="J181" s="301">
        <f t="shared" si="16"/>
        <v>0</v>
      </c>
      <c r="K181" s="299">
        <f>Litter!C174</f>
        <v>0</v>
      </c>
      <c r="L181" s="299">
        <f>'Standing Dead Wood '!C174</f>
        <v>0</v>
      </c>
      <c r="M181" s="299">
        <f>'Lying Dead Wood'!C174</f>
        <v>0</v>
      </c>
      <c r="N181" s="301">
        <f t="shared" si="17"/>
        <v>0</v>
      </c>
      <c r="O181" s="301">
        <f t="shared" si="18"/>
        <v>0</v>
      </c>
      <c r="P181" s="192" t="str">
        <f>Soil!H169</f>
        <v/>
      </c>
      <c r="Q181" s="301" t="e">
        <f t="shared" si="19"/>
        <v>#VALUE!</v>
      </c>
      <c r="R181" s="302" t="e">
        <f t="shared" si="20"/>
        <v>#VALUE!</v>
      </c>
    </row>
    <row r="182" spans="1:18" x14ac:dyDescent="0.2">
      <c r="A182" s="222">
        <f>Trees!B175</f>
        <v>0</v>
      </c>
      <c r="B182" s="299">
        <f>Trees!C175</f>
        <v>0</v>
      </c>
      <c r="C182" s="299">
        <f>Trees!E175</f>
        <v>0</v>
      </c>
      <c r="D182" s="299">
        <f>Saplings!C175</f>
        <v>0</v>
      </c>
      <c r="E182" s="299">
        <f>Bamboo!C175</f>
        <v>0</v>
      </c>
      <c r="F182" s="299">
        <f>Shrub!C175</f>
        <v>0</v>
      </c>
      <c r="G182" s="299">
        <f>Shrub!E175</f>
        <v>0</v>
      </c>
      <c r="H182" s="299">
        <f>'NonTree Veg (Clip Plot)'!C175</f>
        <v>0</v>
      </c>
      <c r="I182" s="301">
        <f t="shared" si="15"/>
        <v>0</v>
      </c>
      <c r="J182" s="301">
        <f t="shared" si="16"/>
        <v>0</v>
      </c>
      <c r="K182" s="299">
        <f>Litter!C175</f>
        <v>0</v>
      </c>
      <c r="L182" s="299">
        <f>'Standing Dead Wood '!C175</f>
        <v>0</v>
      </c>
      <c r="M182" s="299">
        <f>'Lying Dead Wood'!C175</f>
        <v>0</v>
      </c>
      <c r="N182" s="301">
        <f t="shared" si="17"/>
        <v>0</v>
      </c>
      <c r="O182" s="301">
        <f t="shared" si="18"/>
        <v>0</v>
      </c>
      <c r="P182" s="192" t="str">
        <f>Soil!H170</f>
        <v/>
      </c>
      <c r="Q182" s="301" t="e">
        <f t="shared" si="19"/>
        <v>#VALUE!</v>
      </c>
      <c r="R182" s="302" t="e">
        <f t="shared" si="20"/>
        <v>#VALUE!</v>
      </c>
    </row>
    <row r="183" spans="1:18" x14ac:dyDescent="0.2">
      <c r="A183" s="222">
        <f>Trees!B176</f>
        <v>0</v>
      </c>
      <c r="B183" s="299">
        <f>Trees!C176</f>
        <v>0</v>
      </c>
      <c r="C183" s="299">
        <f>Trees!E176</f>
        <v>0</v>
      </c>
      <c r="D183" s="299">
        <f>Saplings!C176</f>
        <v>0</v>
      </c>
      <c r="E183" s="299">
        <f>Bamboo!C176</f>
        <v>0</v>
      </c>
      <c r="F183" s="299">
        <f>Shrub!C176</f>
        <v>0</v>
      </c>
      <c r="G183" s="299">
        <f>Shrub!E176</f>
        <v>0</v>
      </c>
      <c r="H183" s="299">
        <f>'NonTree Veg (Clip Plot)'!C176</f>
        <v>0</v>
      </c>
      <c r="I183" s="301">
        <f t="shared" si="15"/>
        <v>0</v>
      </c>
      <c r="J183" s="301">
        <f t="shared" si="16"/>
        <v>0</v>
      </c>
      <c r="K183" s="299">
        <f>Litter!C176</f>
        <v>0</v>
      </c>
      <c r="L183" s="299">
        <f>'Standing Dead Wood '!C176</f>
        <v>0</v>
      </c>
      <c r="M183" s="299">
        <f>'Lying Dead Wood'!C176</f>
        <v>0</v>
      </c>
      <c r="N183" s="301">
        <f t="shared" si="17"/>
        <v>0</v>
      </c>
      <c r="O183" s="301">
        <f t="shared" si="18"/>
        <v>0</v>
      </c>
      <c r="P183" s="192" t="str">
        <f>Soil!H171</f>
        <v/>
      </c>
      <c r="Q183" s="301" t="e">
        <f t="shared" si="19"/>
        <v>#VALUE!</v>
      </c>
      <c r="R183" s="302" t="e">
        <f t="shared" si="20"/>
        <v>#VALUE!</v>
      </c>
    </row>
    <row r="184" spans="1:18" x14ac:dyDescent="0.2">
      <c r="A184" s="222">
        <f>Trees!B177</f>
        <v>0</v>
      </c>
      <c r="B184" s="299">
        <f>Trees!C177</f>
        <v>0</v>
      </c>
      <c r="C184" s="299">
        <f>Trees!E177</f>
        <v>0</v>
      </c>
      <c r="D184" s="299">
        <f>Saplings!C177</f>
        <v>0</v>
      </c>
      <c r="E184" s="299">
        <f>Bamboo!C177</f>
        <v>0</v>
      </c>
      <c r="F184" s="299">
        <f>Shrub!C177</f>
        <v>0</v>
      </c>
      <c r="G184" s="299">
        <f>Shrub!E177</f>
        <v>0</v>
      </c>
      <c r="H184" s="299">
        <f>'NonTree Veg (Clip Plot)'!C177</f>
        <v>0</v>
      </c>
      <c r="I184" s="301">
        <f t="shared" si="15"/>
        <v>0</v>
      </c>
      <c r="J184" s="301">
        <f t="shared" si="16"/>
        <v>0</v>
      </c>
      <c r="K184" s="299">
        <f>Litter!C177</f>
        <v>0</v>
      </c>
      <c r="L184" s="299">
        <f>'Standing Dead Wood '!C177</f>
        <v>0</v>
      </c>
      <c r="M184" s="299">
        <f>'Lying Dead Wood'!C177</f>
        <v>0</v>
      </c>
      <c r="N184" s="301">
        <f t="shared" si="17"/>
        <v>0</v>
      </c>
      <c r="O184" s="301">
        <f t="shared" si="18"/>
        <v>0</v>
      </c>
      <c r="P184" s="192" t="str">
        <f>Soil!H172</f>
        <v/>
      </c>
      <c r="Q184" s="301" t="e">
        <f t="shared" si="19"/>
        <v>#VALUE!</v>
      </c>
      <c r="R184" s="302" t="e">
        <f t="shared" si="20"/>
        <v>#VALUE!</v>
      </c>
    </row>
    <row r="185" spans="1:18" x14ac:dyDescent="0.2">
      <c r="A185" s="222">
        <f>Trees!B178</f>
        <v>0</v>
      </c>
      <c r="B185" s="299">
        <f>Trees!C178</f>
        <v>0</v>
      </c>
      <c r="C185" s="299">
        <f>Trees!E178</f>
        <v>0</v>
      </c>
      <c r="D185" s="299">
        <f>Saplings!C178</f>
        <v>0</v>
      </c>
      <c r="E185" s="299">
        <f>Bamboo!C178</f>
        <v>0</v>
      </c>
      <c r="F185" s="299">
        <f>Shrub!C178</f>
        <v>0</v>
      </c>
      <c r="G185" s="299">
        <f>Shrub!E178</f>
        <v>0</v>
      </c>
      <c r="H185" s="299">
        <f>'NonTree Veg (Clip Plot)'!C178</f>
        <v>0</v>
      </c>
      <c r="I185" s="301">
        <f t="shared" si="15"/>
        <v>0</v>
      </c>
      <c r="J185" s="301">
        <f t="shared" si="16"/>
        <v>0</v>
      </c>
      <c r="K185" s="299">
        <f>Litter!C178</f>
        <v>0</v>
      </c>
      <c r="L185" s="299">
        <f>'Standing Dead Wood '!C178</f>
        <v>0</v>
      </c>
      <c r="M185" s="299">
        <f>'Lying Dead Wood'!C178</f>
        <v>0</v>
      </c>
      <c r="N185" s="301">
        <f t="shared" si="17"/>
        <v>0</v>
      </c>
      <c r="O185" s="301">
        <f t="shared" si="18"/>
        <v>0</v>
      </c>
      <c r="P185" s="192" t="str">
        <f>Soil!H173</f>
        <v/>
      </c>
      <c r="Q185" s="301" t="e">
        <f t="shared" si="19"/>
        <v>#VALUE!</v>
      </c>
      <c r="R185" s="302" t="e">
        <f t="shared" si="20"/>
        <v>#VALUE!</v>
      </c>
    </row>
    <row r="186" spans="1:18" x14ac:dyDescent="0.2">
      <c r="A186" s="222">
        <f>Trees!B179</f>
        <v>0</v>
      </c>
      <c r="B186" s="299">
        <f>Trees!C179</f>
        <v>0</v>
      </c>
      <c r="C186" s="299">
        <f>Trees!E179</f>
        <v>0</v>
      </c>
      <c r="D186" s="299">
        <f>Saplings!C179</f>
        <v>0</v>
      </c>
      <c r="E186" s="299">
        <f>Bamboo!C179</f>
        <v>0</v>
      </c>
      <c r="F186" s="299">
        <f>Shrub!C179</f>
        <v>0</v>
      </c>
      <c r="G186" s="299">
        <f>Shrub!E179</f>
        <v>0</v>
      </c>
      <c r="H186" s="299">
        <f>'NonTree Veg (Clip Plot)'!C179</f>
        <v>0</v>
      </c>
      <c r="I186" s="301">
        <f t="shared" si="15"/>
        <v>0</v>
      </c>
      <c r="J186" s="301">
        <f t="shared" si="16"/>
        <v>0</v>
      </c>
      <c r="K186" s="299">
        <f>Litter!C179</f>
        <v>0</v>
      </c>
      <c r="L186" s="299">
        <f>'Standing Dead Wood '!C179</f>
        <v>0</v>
      </c>
      <c r="M186" s="299">
        <f>'Lying Dead Wood'!C179</f>
        <v>0</v>
      </c>
      <c r="N186" s="301">
        <f t="shared" si="17"/>
        <v>0</v>
      </c>
      <c r="O186" s="301">
        <f t="shared" si="18"/>
        <v>0</v>
      </c>
      <c r="P186" s="192" t="str">
        <f>Soil!H174</f>
        <v/>
      </c>
      <c r="Q186" s="301" t="e">
        <f t="shared" si="19"/>
        <v>#VALUE!</v>
      </c>
      <c r="R186" s="302" t="e">
        <f t="shared" si="20"/>
        <v>#VALUE!</v>
      </c>
    </row>
    <row r="187" spans="1:18" x14ac:dyDescent="0.2">
      <c r="A187" s="222">
        <f>Trees!B180</f>
        <v>0</v>
      </c>
      <c r="B187" s="299">
        <f>Trees!C180</f>
        <v>0</v>
      </c>
      <c r="C187" s="299">
        <f>Trees!E180</f>
        <v>0</v>
      </c>
      <c r="D187" s="299">
        <f>Saplings!C180</f>
        <v>0</v>
      </c>
      <c r="E187" s="299">
        <f>Bamboo!C180</f>
        <v>0</v>
      </c>
      <c r="F187" s="299">
        <f>Shrub!C180</f>
        <v>0</v>
      </c>
      <c r="G187" s="299">
        <f>Shrub!E180</f>
        <v>0</v>
      </c>
      <c r="H187" s="299">
        <f>'NonTree Veg (Clip Plot)'!C180</f>
        <v>0</v>
      </c>
      <c r="I187" s="301">
        <f t="shared" si="15"/>
        <v>0</v>
      </c>
      <c r="J187" s="301">
        <f t="shared" si="16"/>
        <v>0</v>
      </c>
      <c r="K187" s="299">
        <f>Litter!C180</f>
        <v>0</v>
      </c>
      <c r="L187" s="299">
        <f>'Standing Dead Wood '!C180</f>
        <v>0</v>
      </c>
      <c r="M187" s="299">
        <f>'Lying Dead Wood'!C180</f>
        <v>0</v>
      </c>
      <c r="N187" s="301">
        <f t="shared" si="17"/>
        <v>0</v>
      </c>
      <c r="O187" s="301">
        <f t="shared" si="18"/>
        <v>0</v>
      </c>
      <c r="P187" s="192" t="str">
        <f>Soil!H175</f>
        <v/>
      </c>
      <c r="Q187" s="301" t="e">
        <f t="shared" si="19"/>
        <v>#VALUE!</v>
      </c>
      <c r="R187" s="302" t="e">
        <f t="shared" si="20"/>
        <v>#VALUE!</v>
      </c>
    </row>
    <row r="188" spans="1:18" x14ac:dyDescent="0.2">
      <c r="A188" s="222">
        <f>Trees!B181</f>
        <v>0</v>
      </c>
      <c r="B188" s="299">
        <f>Trees!C181</f>
        <v>0</v>
      </c>
      <c r="C188" s="299">
        <f>Trees!E181</f>
        <v>0</v>
      </c>
      <c r="D188" s="299">
        <f>Saplings!C181</f>
        <v>0</v>
      </c>
      <c r="E188" s="299">
        <f>Bamboo!C181</f>
        <v>0</v>
      </c>
      <c r="F188" s="299">
        <f>Shrub!C181</f>
        <v>0</v>
      </c>
      <c r="G188" s="299">
        <f>Shrub!E181</f>
        <v>0</v>
      </c>
      <c r="H188" s="299">
        <f>'NonTree Veg (Clip Plot)'!C181</f>
        <v>0</v>
      </c>
      <c r="I188" s="301">
        <f t="shared" si="15"/>
        <v>0</v>
      </c>
      <c r="J188" s="301">
        <f t="shared" si="16"/>
        <v>0</v>
      </c>
      <c r="K188" s="299">
        <f>Litter!C181</f>
        <v>0</v>
      </c>
      <c r="L188" s="299">
        <f>'Standing Dead Wood '!C181</f>
        <v>0</v>
      </c>
      <c r="M188" s="299">
        <f>'Lying Dead Wood'!C181</f>
        <v>0</v>
      </c>
      <c r="N188" s="301">
        <f t="shared" si="17"/>
        <v>0</v>
      </c>
      <c r="O188" s="301">
        <f t="shared" si="18"/>
        <v>0</v>
      </c>
      <c r="P188" s="192" t="str">
        <f>Soil!H176</f>
        <v/>
      </c>
      <c r="Q188" s="301" t="e">
        <f t="shared" si="19"/>
        <v>#VALUE!</v>
      </c>
      <c r="R188" s="302" t="e">
        <f t="shared" si="20"/>
        <v>#VALUE!</v>
      </c>
    </row>
    <row r="189" spans="1:18" x14ac:dyDescent="0.2">
      <c r="A189" s="222">
        <f>Trees!B182</f>
        <v>0</v>
      </c>
      <c r="B189" s="299">
        <f>Trees!C182</f>
        <v>0</v>
      </c>
      <c r="C189" s="299">
        <f>Trees!E182</f>
        <v>0</v>
      </c>
      <c r="D189" s="299">
        <f>Saplings!C182</f>
        <v>0</v>
      </c>
      <c r="E189" s="299">
        <f>Bamboo!C182</f>
        <v>0</v>
      </c>
      <c r="F189" s="299">
        <f>Shrub!C182</f>
        <v>0</v>
      </c>
      <c r="G189" s="299">
        <f>Shrub!E182</f>
        <v>0</v>
      </c>
      <c r="H189" s="299">
        <f>'NonTree Veg (Clip Plot)'!C182</f>
        <v>0</v>
      </c>
      <c r="I189" s="301">
        <f t="shared" si="15"/>
        <v>0</v>
      </c>
      <c r="J189" s="301">
        <f t="shared" si="16"/>
        <v>0</v>
      </c>
      <c r="K189" s="299">
        <f>Litter!C182</f>
        <v>0</v>
      </c>
      <c r="L189" s="299">
        <f>'Standing Dead Wood '!C182</f>
        <v>0</v>
      </c>
      <c r="M189" s="299">
        <f>'Lying Dead Wood'!C182</f>
        <v>0</v>
      </c>
      <c r="N189" s="301">
        <f t="shared" si="17"/>
        <v>0</v>
      </c>
      <c r="O189" s="301">
        <f t="shared" si="18"/>
        <v>0</v>
      </c>
      <c r="P189" s="192" t="str">
        <f>Soil!H177</f>
        <v/>
      </c>
      <c r="Q189" s="301" t="e">
        <f t="shared" si="19"/>
        <v>#VALUE!</v>
      </c>
      <c r="R189" s="302" t="e">
        <f t="shared" si="20"/>
        <v>#VALUE!</v>
      </c>
    </row>
    <row r="190" spans="1:18" x14ac:dyDescent="0.2">
      <c r="A190" s="222">
        <f>Trees!B183</f>
        <v>0</v>
      </c>
      <c r="B190" s="299">
        <f>Trees!C183</f>
        <v>0</v>
      </c>
      <c r="C190" s="299">
        <f>Trees!E183</f>
        <v>0</v>
      </c>
      <c r="D190" s="299">
        <f>Saplings!C183</f>
        <v>0</v>
      </c>
      <c r="E190" s="299">
        <f>Bamboo!C183</f>
        <v>0</v>
      </c>
      <c r="F190" s="299">
        <f>Shrub!C183</f>
        <v>0</v>
      </c>
      <c r="G190" s="299">
        <f>Shrub!E183</f>
        <v>0</v>
      </c>
      <c r="H190" s="299">
        <f>'NonTree Veg (Clip Plot)'!C183</f>
        <v>0</v>
      </c>
      <c r="I190" s="301">
        <f t="shared" si="15"/>
        <v>0</v>
      </c>
      <c r="J190" s="301">
        <f t="shared" si="16"/>
        <v>0</v>
      </c>
      <c r="K190" s="299">
        <f>Litter!C183</f>
        <v>0</v>
      </c>
      <c r="L190" s="299">
        <f>'Standing Dead Wood '!C183</f>
        <v>0</v>
      </c>
      <c r="M190" s="299">
        <f>'Lying Dead Wood'!C183</f>
        <v>0</v>
      </c>
      <c r="N190" s="301">
        <f t="shared" si="17"/>
        <v>0</v>
      </c>
      <c r="O190" s="301">
        <f t="shared" si="18"/>
        <v>0</v>
      </c>
      <c r="P190" s="192" t="str">
        <f>Soil!H178</f>
        <v/>
      </c>
      <c r="Q190" s="301" t="e">
        <f t="shared" si="19"/>
        <v>#VALUE!</v>
      </c>
      <c r="R190" s="302" t="e">
        <f t="shared" si="20"/>
        <v>#VALUE!</v>
      </c>
    </row>
    <row r="191" spans="1:18" x14ac:dyDescent="0.2">
      <c r="A191" s="222">
        <f>Trees!B184</f>
        <v>0</v>
      </c>
      <c r="B191" s="299">
        <f>Trees!C184</f>
        <v>0</v>
      </c>
      <c r="C191" s="299">
        <f>Trees!E184</f>
        <v>0</v>
      </c>
      <c r="D191" s="299">
        <f>Saplings!C184</f>
        <v>0</v>
      </c>
      <c r="E191" s="299">
        <f>Bamboo!C184</f>
        <v>0</v>
      </c>
      <c r="F191" s="299">
        <f>Shrub!C184</f>
        <v>0</v>
      </c>
      <c r="G191" s="299">
        <f>Shrub!E184</f>
        <v>0</v>
      </c>
      <c r="H191" s="299">
        <f>'NonTree Veg (Clip Plot)'!C184</f>
        <v>0</v>
      </c>
      <c r="I191" s="301">
        <f t="shared" si="15"/>
        <v>0</v>
      </c>
      <c r="J191" s="301">
        <f t="shared" si="16"/>
        <v>0</v>
      </c>
      <c r="K191" s="299">
        <f>Litter!C184</f>
        <v>0</v>
      </c>
      <c r="L191" s="299">
        <f>'Standing Dead Wood '!C184</f>
        <v>0</v>
      </c>
      <c r="M191" s="299">
        <f>'Lying Dead Wood'!C184</f>
        <v>0</v>
      </c>
      <c r="N191" s="301">
        <f t="shared" si="17"/>
        <v>0</v>
      </c>
      <c r="O191" s="301">
        <f t="shared" si="18"/>
        <v>0</v>
      </c>
      <c r="P191" s="192" t="str">
        <f>Soil!H179</f>
        <v/>
      </c>
      <c r="Q191" s="301" t="e">
        <f t="shared" si="19"/>
        <v>#VALUE!</v>
      </c>
      <c r="R191" s="302" t="e">
        <f t="shared" si="20"/>
        <v>#VALUE!</v>
      </c>
    </row>
    <row r="192" spans="1:18" x14ac:dyDescent="0.2">
      <c r="A192" s="222">
        <f>Trees!B185</f>
        <v>0</v>
      </c>
      <c r="B192" s="299">
        <f>Trees!C185</f>
        <v>0</v>
      </c>
      <c r="C192" s="299">
        <f>Trees!E185</f>
        <v>0</v>
      </c>
      <c r="D192" s="299">
        <f>Saplings!C185</f>
        <v>0</v>
      </c>
      <c r="E192" s="299">
        <f>Bamboo!C185</f>
        <v>0</v>
      </c>
      <c r="F192" s="299">
        <f>Shrub!C185</f>
        <v>0</v>
      </c>
      <c r="G192" s="299">
        <f>Shrub!E185</f>
        <v>0</v>
      </c>
      <c r="H192" s="299">
        <f>'NonTree Veg (Clip Plot)'!C185</f>
        <v>0</v>
      </c>
      <c r="I192" s="301">
        <f t="shared" si="15"/>
        <v>0</v>
      </c>
      <c r="J192" s="301">
        <f t="shared" si="16"/>
        <v>0</v>
      </c>
      <c r="K192" s="299">
        <f>Litter!C185</f>
        <v>0</v>
      </c>
      <c r="L192" s="299">
        <f>'Standing Dead Wood '!C185</f>
        <v>0</v>
      </c>
      <c r="M192" s="299">
        <f>'Lying Dead Wood'!C185</f>
        <v>0</v>
      </c>
      <c r="N192" s="301">
        <f t="shared" si="17"/>
        <v>0</v>
      </c>
      <c r="O192" s="301">
        <f t="shared" si="18"/>
        <v>0</v>
      </c>
      <c r="P192" s="192" t="str">
        <f>Soil!H180</f>
        <v/>
      </c>
      <c r="Q192" s="301" t="e">
        <f t="shared" si="19"/>
        <v>#VALUE!</v>
      </c>
      <c r="R192" s="302" t="e">
        <f t="shared" si="20"/>
        <v>#VALUE!</v>
      </c>
    </row>
    <row r="193" spans="1:18" x14ac:dyDescent="0.2">
      <c r="A193" s="222">
        <f>Trees!B186</f>
        <v>0</v>
      </c>
      <c r="B193" s="299">
        <f>Trees!C186</f>
        <v>0</v>
      </c>
      <c r="C193" s="299">
        <f>Trees!E186</f>
        <v>0</v>
      </c>
      <c r="D193" s="299">
        <f>Saplings!C186</f>
        <v>0</v>
      </c>
      <c r="E193" s="299">
        <f>Bamboo!C186</f>
        <v>0</v>
      </c>
      <c r="F193" s="299">
        <f>Shrub!C186</f>
        <v>0</v>
      </c>
      <c r="G193" s="299">
        <f>Shrub!E186</f>
        <v>0</v>
      </c>
      <c r="H193" s="299">
        <f>'NonTree Veg (Clip Plot)'!C186</f>
        <v>0</v>
      </c>
      <c r="I193" s="301">
        <f t="shared" si="15"/>
        <v>0</v>
      </c>
      <c r="J193" s="301">
        <f t="shared" si="16"/>
        <v>0</v>
      </c>
      <c r="K193" s="299">
        <f>Litter!C186</f>
        <v>0</v>
      </c>
      <c r="L193" s="299">
        <f>'Standing Dead Wood '!C186</f>
        <v>0</v>
      </c>
      <c r="M193" s="299">
        <f>'Lying Dead Wood'!C186</f>
        <v>0</v>
      </c>
      <c r="N193" s="301">
        <f t="shared" si="17"/>
        <v>0</v>
      </c>
      <c r="O193" s="301">
        <f t="shared" si="18"/>
        <v>0</v>
      </c>
      <c r="P193" s="192" t="str">
        <f>Soil!H181</f>
        <v/>
      </c>
      <c r="Q193" s="301" t="e">
        <f t="shared" si="19"/>
        <v>#VALUE!</v>
      </c>
      <c r="R193" s="302" t="e">
        <f t="shared" si="20"/>
        <v>#VALUE!</v>
      </c>
    </row>
    <row r="194" spans="1:18" x14ac:dyDescent="0.2">
      <c r="A194" s="222">
        <f>Trees!B187</f>
        <v>0</v>
      </c>
      <c r="B194" s="299">
        <f>Trees!C187</f>
        <v>0</v>
      </c>
      <c r="C194" s="299">
        <f>Trees!E187</f>
        <v>0</v>
      </c>
      <c r="D194" s="299">
        <f>Saplings!C187</f>
        <v>0</v>
      </c>
      <c r="E194" s="299">
        <f>Bamboo!C187</f>
        <v>0</v>
      </c>
      <c r="F194" s="299">
        <f>Shrub!C187</f>
        <v>0</v>
      </c>
      <c r="G194" s="299">
        <f>Shrub!E187</f>
        <v>0</v>
      </c>
      <c r="H194" s="299">
        <f>'NonTree Veg (Clip Plot)'!C187</f>
        <v>0</v>
      </c>
      <c r="I194" s="301">
        <f t="shared" si="15"/>
        <v>0</v>
      </c>
      <c r="J194" s="301">
        <f t="shared" si="16"/>
        <v>0</v>
      </c>
      <c r="K194" s="299">
        <f>Litter!C187</f>
        <v>0</v>
      </c>
      <c r="L194" s="299">
        <f>'Standing Dead Wood '!C187</f>
        <v>0</v>
      </c>
      <c r="M194" s="299">
        <f>'Lying Dead Wood'!C187</f>
        <v>0</v>
      </c>
      <c r="N194" s="301">
        <f t="shared" si="17"/>
        <v>0</v>
      </c>
      <c r="O194" s="301">
        <f t="shared" si="18"/>
        <v>0</v>
      </c>
      <c r="P194" s="192" t="str">
        <f>Soil!H182</f>
        <v/>
      </c>
      <c r="Q194" s="301" t="e">
        <f t="shared" si="19"/>
        <v>#VALUE!</v>
      </c>
      <c r="R194" s="302" t="e">
        <f t="shared" si="20"/>
        <v>#VALUE!</v>
      </c>
    </row>
    <row r="195" spans="1:18" x14ac:dyDescent="0.2">
      <c r="A195" s="222">
        <f>Trees!B188</f>
        <v>0</v>
      </c>
      <c r="B195" s="299">
        <f>Trees!C188</f>
        <v>0</v>
      </c>
      <c r="C195" s="299">
        <f>Trees!E188</f>
        <v>0</v>
      </c>
      <c r="D195" s="299">
        <f>Saplings!C188</f>
        <v>0</v>
      </c>
      <c r="E195" s="299">
        <f>Bamboo!C188</f>
        <v>0</v>
      </c>
      <c r="F195" s="299">
        <f>Shrub!C188</f>
        <v>0</v>
      </c>
      <c r="G195" s="299">
        <f>Shrub!E188</f>
        <v>0</v>
      </c>
      <c r="H195" s="299">
        <f>'NonTree Veg (Clip Plot)'!C188</f>
        <v>0</v>
      </c>
      <c r="I195" s="301">
        <f t="shared" si="15"/>
        <v>0</v>
      </c>
      <c r="J195" s="301">
        <f t="shared" si="16"/>
        <v>0</v>
      </c>
      <c r="K195" s="299">
        <f>Litter!C188</f>
        <v>0</v>
      </c>
      <c r="L195" s="299">
        <f>'Standing Dead Wood '!C188</f>
        <v>0</v>
      </c>
      <c r="M195" s="299">
        <f>'Lying Dead Wood'!C188</f>
        <v>0</v>
      </c>
      <c r="N195" s="301">
        <f t="shared" si="17"/>
        <v>0</v>
      </c>
      <c r="O195" s="301">
        <f t="shared" si="18"/>
        <v>0</v>
      </c>
      <c r="P195" s="192" t="str">
        <f>Soil!H183</f>
        <v/>
      </c>
      <c r="Q195" s="301" t="e">
        <f t="shared" si="19"/>
        <v>#VALUE!</v>
      </c>
      <c r="R195" s="302" t="e">
        <f t="shared" si="20"/>
        <v>#VALUE!</v>
      </c>
    </row>
    <row r="196" spans="1:18" x14ac:dyDescent="0.2">
      <c r="A196" s="222">
        <f>Trees!B189</f>
        <v>0</v>
      </c>
      <c r="B196" s="299">
        <f>Trees!C189</f>
        <v>0</v>
      </c>
      <c r="C196" s="299">
        <f>Trees!E189</f>
        <v>0</v>
      </c>
      <c r="D196" s="299">
        <f>Saplings!C189</f>
        <v>0</v>
      </c>
      <c r="E196" s="299">
        <f>Bamboo!C189</f>
        <v>0</v>
      </c>
      <c r="F196" s="299">
        <f>Shrub!C189</f>
        <v>0</v>
      </c>
      <c r="G196" s="299">
        <f>Shrub!E189</f>
        <v>0</v>
      </c>
      <c r="H196" s="299">
        <f>'NonTree Veg (Clip Plot)'!C189</f>
        <v>0</v>
      </c>
      <c r="I196" s="301">
        <f t="shared" si="15"/>
        <v>0</v>
      </c>
      <c r="J196" s="301">
        <f t="shared" si="16"/>
        <v>0</v>
      </c>
      <c r="K196" s="299">
        <f>Litter!C189</f>
        <v>0</v>
      </c>
      <c r="L196" s="299">
        <f>'Standing Dead Wood '!C189</f>
        <v>0</v>
      </c>
      <c r="M196" s="299">
        <f>'Lying Dead Wood'!C189</f>
        <v>0</v>
      </c>
      <c r="N196" s="301">
        <f t="shared" si="17"/>
        <v>0</v>
      </c>
      <c r="O196" s="301">
        <f t="shared" si="18"/>
        <v>0</v>
      </c>
      <c r="P196" s="192" t="str">
        <f>Soil!H184</f>
        <v/>
      </c>
      <c r="Q196" s="301" t="e">
        <f t="shared" si="19"/>
        <v>#VALUE!</v>
      </c>
      <c r="R196" s="302" t="e">
        <f t="shared" si="20"/>
        <v>#VALUE!</v>
      </c>
    </row>
    <row r="197" spans="1:18" x14ac:dyDescent="0.2">
      <c r="A197" s="222">
        <f>Trees!B190</f>
        <v>0</v>
      </c>
      <c r="B197" s="299">
        <f>Trees!C190</f>
        <v>0</v>
      </c>
      <c r="C197" s="299">
        <f>Trees!E190</f>
        <v>0</v>
      </c>
      <c r="D197" s="299">
        <f>Saplings!C190</f>
        <v>0</v>
      </c>
      <c r="E197" s="299">
        <f>Bamboo!C190</f>
        <v>0</v>
      </c>
      <c r="F197" s="299">
        <f>Shrub!C190</f>
        <v>0</v>
      </c>
      <c r="G197" s="299">
        <f>Shrub!E190</f>
        <v>0</v>
      </c>
      <c r="H197" s="299">
        <f>'NonTree Veg (Clip Plot)'!C190</f>
        <v>0</v>
      </c>
      <c r="I197" s="301">
        <f t="shared" si="15"/>
        <v>0</v>
      </c>
      <c r="J197" s="301">
        <f t="shared" si="16"/>
        <v>0</v>
      </c>
      <c r="K197" s="299">
        <f>Litter!C190</f>
        <v>0</v>
      </c>
      <c r="L197" s="299">
        <f>'Standing Dead Wood '!C190</f>
        <v>0</v>
      </c>
      <c r="M197" s="299">
        <f>'Lying Dead Wood'!C190</f>
        <v>0</v>
      </c>
      <c r="N197" s="301">
        <f t="shared" si="17"/>
        <v>0</v>
      </c>
      <c r="O197" s="301">
        <f t="shared" si="18"/>
        <v>0</v>
      </c>
      <c r="P197" s="192" t="str">
        <f>Soil!H185</f>
        <v/>
      </c>
      <c r="Q197" s="301" t="e">
        <f t="shared" si="19"/>
        <v>#VALUE!</v>
      </c>
      <c r="R197" s="302" t="e">
        <f t="shared" si="20"/>
        <v>#VALUE!</v>
      </c>
    </row>
    <row r="198" spans="1:18" x14ac:dyDescent="0.2">
      <c r="A198" s="222">
        <f>Trees!B191</f>
        <v>0</v>
      </c>
      <c r="B198" s="299">
        <f>Trees!C191</f>
        <v>0</v>
      </c>
      <c r="C198" s="299">
        <f>Trees!E191</f>
        <v>0</v>
      </c>
      <c r="D198" s="299">
        <f>Saplings!C191</f>
        <v>0</v>
      </c>
      <c r="E198" s="299">
        <f>Bamboo!C191</f>
        <v>0</v>
      </c>
      <c r="F198" s="299">
        <f>Shrub!C191</f>
        <v>0</v>
      </c>
      <c r="G198" s="299">
        <f>Shrub!E191</f>
        <v>0</v>
      </c>
      <c r="H198" s="299">
        <f>'NonTree Veg (Clip Plot)'!C191</f>
        <v>0</v>
      </c>
      <c r="I198" s="301">
        <f t="shared" si="15"/>
        <v>0</v>
      </c>
      <c r="J198" s="301">
        <f t="shared" si="16"/>
        <v>0</v>
      </c>
      <c r="K198" s="299">
        <f>Litter!C191</f>
        <v>0</v>
      </c>
      <c r="L198" s="299">
        <f>'Standing Dead Wood '!C191</f>
        <v>0</v>
      </c>
      <c r="M198" s="299">
        <f>'Lying Dead Wood'!C191</f>
        <v>0</v>
      </c>
      <c r="N198" s="301">
        <f t="shared" si="17"/>
        <v>0</v>
      </c>
      <c r="O198" s="301">
        <f t="shared" si="18"/>
        <v>0</v>
      </c>
      <c r="P198" s="192" t="str">
        <f>Soil!H186</f>
        <v/>
      </c>
      <c r="Q198" s="301" t="e">
        <f t="shared" si="19"/>
        <v>#VALUE!</v>
      </c>
      <c r="R198" s="302" t="e">
        <f t="shared" si="20"/>
        <v>#VALUE!</v>
      </c>
    </row>
    <row r="199" spans="1:18" x14ac:dyDescent="0.2">
      <c r="A199" s="222">
        <f>Trees!B192</f>
        <v>0</v>
      </c>
      <c r="B199" s="299">
        <f>Trees!C192</f>
        <v>0</v>
      </c>
      <c r="C199" s="299">
        <f>Trees!E192</f>
        <v>0</v>
      </c>
      <c r="D199" s="299">
        <f>Saplings!C192</f>
        <v>0</v>
      </c>
      <c r="E199" s="299">
        <f>Bamboo!C192</f>
        <v>0</v>
      </c>
      <c r="F199" s="299">
        <f>Shrub!C192</f>
        <v>0</v>
      </c>
      <c r="G199" s="299">
        <f>Shrub!E192</f>
        <v>0</v>
      </c>
      <c r="H199" s="299">
        <f>'NonTree Veg (Clip Plot)'!C192</f>
        <v>0</v>
      </c>
      <c r="I199" s="301">
        <f t="shared" si="15"/>
        <v>0</v>
      </c>
      <c r="J199" s="301">
        <f t="shared" si="16"/>
        <v>0</v>
      </c>
      <c r="K199" s="299">
        <f>Litter!C192</f>
        <v>0</v>
      </c>
      <c r="L199" s="299">
        <f>'Standing Dead Wood '!C192</f>
        <v>0</v>
      </c>
      <c r="M199" s="299">
        <f>'Lying Dead Wood'!C192</f>
        <v>0</v>
      </c>
      <c r="N199" s="301">
        <f t="shared" si="17"/>
        <v>0</v>
      </c>
      <c r="O199" s="301">
        <f t="shared" si="18"/>
        <v>0</v>
      </c>
      <c r="P199" s="192" t="str">
        <f>Soil!H187</f>
        <v/>
      </c>
      <c r="Q199" s="301" t="e">
        <f t="shared" si="19"/>
        <v>#VALUE!</v>
      </c>
      <c r="R199" s="302" t="e">
        <f t="shared" si="20"/>
        <v>#VALUE!</v>
      </c>
    </row>
    <row r="200" spans="1:18" x14ac:dyDescent="0.2">
      <c r="A200" s="222">
        <f>Trees!B193</f>
        <v>0</v>
      </c>
      <c r="B200" s="299">
        <f>Trees!C193</f>
        <v>0</v>
      </c>
      <c r="C200" s="299">
        <f>Trees!E193</f>
        <v>0</v>
      </c>
      <c r="D200" s="299">
        <f>Saplings!C193</f>
        <v>0</v>
      </c>
      <c r="E200" s="299">
        <f>Bamboo!C193</f>
        <v>0</v>
      </c>
      <c r="F200" s="299">
        <f>Shrub!C193</f>
        <v>0</v>
      </c>
      <c r="G200" s="299">
        <f>Shrub!E193</f>
        <v>0</v>
      </c>
      <c r="H200" s="299">
        <f>'NonTree Veg (Clip Plot)'!C193</f>
        <v>0</v>
      </c>
      <c r="I200" s="301">
        <f t="shared" si="15"/>
        <v>0</v>
      </c>
      <c r="J200" s="301">
        <f t="shared" si="16"/>
        <v>0</v>
      </c>
      <c r="K200" s="299">
        <f>Litter!C193</f>
        <v>0</v>
      </c>
      <c r="L200" s="299">
        <f>'Standing Dead Wood '!C193</f>
        <v>0</v>
      </c>
      <c r="M200" s="299">
        <f>'Lying Dead Wood'!C193</f>
        <v>0</v>
      </c>
      <c r="N200" s="301">
        <f t="shared" si="17"/>
        <v>0</v>
      </c>
      <c r="O200" s="301">
        <f t="shared" si="18"/>
        <v>0</v>
      </c>
      <c r="P200" s="192" t="str">
        <f>Soil!H188</f>
        <v/>
      </c>
      <c r="Q200" s="301" t="e">
        <f t="shared" si="19"/>
        <v>#VALUE!</v>
      </c>
      <c r="R200" s="302" t="e">
        <f t="shared" si="20"/>
        <v>#VALUE!</v>
      </c>
    </row>
    <row r="201" spans="1:18" x14ac:dyDescent="0.2">
      <c r="A201" s="222">
        <f>Trees!B194</f>
        <v>0</v>
      </c>
      <c r="B201" s="299">
        <f>Trees!C194</f>
        <v>0</v>
      </c>
      <c r="C201" s="299">
        <f>Trees!E194</f>
        <v>0</v>
      </c>
      <c r="D201" s="299">
        <f>Saplings!C194</f>
        <v>0</v>
      </c>
      <c r="E201" s="299">
        <f>Bamboo!C194</f>
        <v>0</v>
      </c>
      <c r="F201" s="299">
        <f>Shrub!C194</f>
        <v>0</v>
      </c>
      <c r="G201" s="299">
        <f>Shrub!E194</f>
        <v>0</v>
      </c>
      <c r="H201" s="299">
        <f>'NonTree Veg (Clip Plot)'!C194</f>
        <v>0</v>
      </c>
      <c r="I201" s="301">
        <f t="shared" si="15"/>
        <v>0</v>
      </c>
      <c r="J201" s="301">
        <f t="shared" si="16"/>
        <v>0</v>
      </c>
      <c r="K201" s="299">
        <f>Litter!C194</f>
        <v>0</v>
      </c>
      <c r="L201" s="299">
        <f>'Standing Dead Wood '!C194</f>
        <v>0</v>
      </c>
      <c r="M201" s="299">
        <f>'Lying Dead Wood'!C194</f>
        <v>0</v>
      </c>
      <c r="N201" s="301">
        <f t="shared" si="17"/>
        <v>0</v>
      </c>
      <c r="O201" s="301">
        <f t="shared" si="18"/>
        <v>0</v>
      </c>
      <c r="P201" s="192" t="str">
        <f>Soil!H189</f>
        <v/>
      </c>
      <c r="Q201" s="301" t="e">
        <f t="shared" si="19"/>
        <v>#VALUE!</v>
      </c>
      <c r="R201" s="302" t="e">
        <f t="shared" si="20"/>
        <v>#VALUE!</v>
      </c>
    </row>
    <row r="202" spans="1:18" x14ac:dyDescent="0.2">
      <c r="A202" s="222">
        <f>Trees!B195</f>
        <v>0</v>
      </c>
      <c r="B202" s="299">
        <f>Trees!C195</f>
        <v>0</v>
      </c>
      <c r="C202" s="299">
        <f>Trees!E195</f>
        <v>0</v>
      </c>
      <c r="D202" s="299">
        <f>Saplings!C195</f>
        <v>0</v>
      </c>
      <c r="E202" s="299">
        <f>Bamboo!C195</f>
        <v>0</v>
      </c>
      <c r="F202" s="299">
        <f>Shrub!C195</f>
        <v>0</v>
      </c>
      <c r="G202" s="299">
        <f>Shrub!E195</f>
        <v>0</v>
      </c>
      <c r="H202" s="299">
        <f>'NonTree Veg (Clip Plot)'!C195</f>
        <v>0</v>
      </c>
      <c r="I202" s="301">
        <f t="shared" si="15"/>
        <v>0</v>
      </c>
      <c r="J202" s="301">
        <f t="shared" si="16"/>
        <v>0</v>
      </c>
      <c r="K202" s="299">
        <f>Litter!C195</f>
        <v>0</v>
      </c>
      <c r="L202" s="299">
        <f>'Standing Dead Wood '!C195</f>
        <v>0</v>
      </c>
      <c r="M202" s="299">
        <f>'Lying Dead Wood'!C195</f>
        <v>0</v>
      </c>
      <c r="N202" s="301">
        <f t="shared" si="17"/>
        <v>0</v>
      </c>
      <c r="O202" s="301">
        <f t="shared" si="18"/>
        <v>0</v>
      </c>
      <c r="P202" s="192" t="str">
        <f>Soil!H190</f>
        <v/>
      </c>
      <c r="Q202" s="301" t="e">
        <f t="shared" si="19"/>
        <v>#VALUE!</v>
      </c>
      <c r="R202" s="302" t="e">
        <f t="shared" si="20"/>
        <v>#VALUE!</v>
      </c>
    </row>
    <row r="203" spans="1:18" x14ac:dyDescent="0.2">
      <c r="A203" s="222">
        <f>Trees!B196</f>
        <v>0</v>
      </c>
      <c r="B203" s="299">
        <f>Trees!C196</f>
        <v>0</v>
      </c>
      <c r="C203" s="299">
        <f>Trees!E196</f>
        <v>0</v>
      </c>
      <c r="D203" s="299">
        <f>Saplings!C196</f>
        <v>0</v>
      </c>
      <c r="E203" s="299">
        <f>Bamboo!C196</f>
        <v>0</v>
      </c>
      <c r="F203" s="299">
        <f>Shrub!C196</f>
        <v>0</v>
      </c>
      <c r="G203" s="299">
        <f>Shrub!E196</f>
        <v>0</v>
      </c>
      <c r="H203" s="299">
        <f>'NonTree Veg (Clip Plot)'!C196</f>
        <v>0</v>
      </c>
      <c r="I203" s="301">
        <f t="shared" si="15"/>
        <v>0</v>
      </c>
      <c r="J203" s="301">
        <f t="shared" si="16"/>
        <v>0</v>
      </c>
      <c r="K203" s="299">
        <f>Litter!C196</f>
        <v>0</v>
      </c>
      <c r="L203" s="299">
        <f>'Standing Dead Wood '!C196</f>
        <v>0</v>
      </c>
      <c r="M203" s="299">
        <f>'Lying Dead Wood'!C196</f>
        <v>0</v>
      </c>
      <c r="N203" s="301">
        <f t="shared" si="17"/>
        <v>0</v>
      </c>
      <c r="O203" s="301">
        <f t="shared" si="18"/>
        <v>0</v>
      </c>
      <c r="P203" s="192" t="str">
        <f>Soil!H191</f>
        <v/>
      </c>
      <c r="Q203" s="301" t="e">
        <f t="shared" si="19"/>
        <v>#VALUE!</v>
      </c>
      <c r="R203" s="302" t="e">
        <f t="shared" si="20"/>
        <v>#VALUE!</v>
      </c>
    </row>
    <row r="204" spans="1:18" x14ac:dyDescent="0.2">
      <c r="A204" s="222">
        <f>Trees!B197</f>
        <v>0</v>
      </c>
      <c r="B204" s="299">
        <f>Trees!C197</f>
        <v>0</v>
      </c>
      <c r="C204" s="299">
        <f>Trees!E197</f>
        <v>0</v>
      </c>
      <c r="D204" s="299">
        <f>Saplings!C197</f>
        <v>0</v>
      </c>
      <c r="E204" s="299">
        <f>Bamboo!C197</f>
        <v>0</v>
      </c>
      <c r="F204" s="299">
        <f>Shrub!C197</f>
        <v>0</v>
      </c>
      <c r="G204" s="299">
        <f>Shrub!E197</f>
        <v>0</v>
      </c>
      <c r="H204" s="299">
        <f>'NonTree Veg (Clip Plot)'!C197</f>
        <v>0</v>
      </c>
      <c r="I204" s="301">
        <f t="shared" si="15"/>
        <v>0</v>
      </c>
      <c r="J204" s="301">
        <f t="shared" si="16"/>
        <v>0</v>
      </c>
      <c r="K204" s="299">
        <f>Litter!C197</f>
        <v>0</v>
      </c>
      <c r="L204" s="299">
        <f>'Standing Dead Wood '!C197</f>
        <v>0</v>
      </c>
      <c r="M204" s="299">
        <f>'Lying Dead Wood'!C197</f>
        <v>0</v>
      </c>
      <c r="N204" s="301">
        <f t="shared" si="17"/>
        <v>0</v>
      </c>
      <c r="O204" s="301">
        <f t="shared" si="18"/>
        <v>0</v>
      </c>
      <c r="P204" s="192" t="str">
        <f>Soil!H192</f>
        <v/>
      </c>
      <c r="Q204" s="301" t="e">
        <f t="shared" si="19"/>
        <v>#VALUE!</v>
      </c>
      <c r="R204" s="302" t="e">
        <f t="shared" si="20"/>
        <v>#VALUE!</v>
      </c>
    </row>
    <row r="205" spans="1:18" x14ac:dyDescent="0.2">
      <c r="A205" s="222">
        <f>Trees!B198</f>
        <v>0</v>
      </c>
      <c r="B205" s="299">
        <f>Trees!C198</f>
        <v>0</v>
      </c>
      <c r="C205" s="299">
        <f>Trees!E198</f>
        <v>0</v>
      </c>
      <c r="D205" s="299">
        <f>Saplings!C198</f>
        <v>0</v>
      </c>
      <c r="E205" s="299">
        <f>Bamboo!C198</f>
        <v>0</v>
      </c>
      <c r="F205" s="299">
        <f>Shrub!C198</f>
        <v>0</v>
      </c>
      <c r="G205" s="299">
        <f>Shrub!E198</f>
        <v>0</v>
      </c>
      <c r="H205" s="299">
        <f>'NonTree Veg (Clip Plot)'!C198</f>
        <v>0</v>
      </c>
      <c r="I205" s="301">
        <f t="shared" si="15"/>
        <v>0</v>
      </c>
      <c r="J205" s="301">
        <f t="shared" si="16"/>
        <v>0</v>
      </c>
      <c r="K205" s="299">
        <f>Litter!C198</f>
        <v>0</v>
      </c>
      <c r="L205" s="299">
        <f>'Standing Dead Wood '!C198</f>
        <v>0</v>
      </c>
      <c r="M205" s="299">
        <f>'Lying Dead Wood'!C198</f>
        <v>0</v>
      </c>
      <c r="N205" s="301">
        <f t="shared" si="17"/>
        <v>0</v>
      </c>
      <c r="O205" s="301">
        <f t="shared" si="18"/>
        <v>0</v>
      </c>
      <c r="P205" s="192" t="str">
        <f>Soil!H193</f>
        <v/>
      </c>
      <c r="Q205" s="301" t="e">
        <f t="shared" si="19"/>
        <v>#VALUE!</v>
      </c>
      <c r="R205" s="302" t="e">
        <f t="shared" si="20"/>
        <v>#VALUE!</v>
      </c>
    </row>
    <row r="206" spans="1:18" x14ac:dyDescent="0.2">
      <c r="A206" s="222">
        <f>Trees!B199</f>
        <v>0</v>
      </c>
      <c r="B206" s="299">
        <f>Trees!C199</f>
        <v>0</v>
      </c>
      <c r="C206" s="299">
        <f>Trees!E199</f>
        <v>0</v>
      </c>
      <c r="D206" s="299">
        <f>Saplings!C199</f>
        <v>0</v>
      </c>
      <c r="E206" s="299">
        <f>Bamboo!C199</f>
        <v>0</v>
      </c>
      <c r="F206" s="299">
        <f>Shrub!C199</f>
        <v>0</v>
      </c>
      <c r="G206" s="299">
        <f>Shrub!E199</f>
        <v>0</v>
      </c>
      <c r="H206" s="299">
        <f>'NonTree Veg (Clip Plot)'!C199</f>
        <v>0</v>
      </c>
      <c r="I206" s="301">
        <f t="shared" si="15"/>
        <v>0</v>
      </c>
      <c r="J206" s="301">
        <f t="shared" si="16"/>
        <v>0</v>
      </c>
      <c r="K206" s="299">
        <f>Litter!C199</f>
        <v>0</v>
      </c>
      <c r="L206" s="299">
        <f>'Standing Dead Wood '!C199</f>
        <v>0</v>
      </c>
      <c r="M206" s="299">
        <f>'Lying Dead Wood'!C199</f>
        <v>0</v>
      </c>
      <c r="N206" s="301">
        <f t="shared" si="17"/>
        <v>0</v>
      </c>
      <c r="O206" s="301">
        <f t="shared" si="18"/>
        <v>0</v>
      </c>
      <c r="P206" s="192" t="str">
        <f>Soil!H194</f>
        <v/>
      </c>
      <c r="Q206" s="301" t="e">
        <f t="shared" si="19"/>
        <v>#VALUE!</v>
      </c>
      <c r="R206" s="302" t="e">
        <f t="shared" si="20"/>
        <v>#VALUE!</v>
      </c>
    </row>
    <row r="207" spans="1:18" x14ac:dyDescent="0.2">
      <c r="A207" s="222">
        <f>Trees!B200</f>
        <v>0</v>
      </c>
      <c r="B207" s="299">
        <f>Trees!C200</f>
        <v>0</v>
      </c>
      <c r="C207" s="299">
        <f>Trees!E200</f>
        <v>0</v>
      </c>
      <c r="D207" s="299">
        <f>Saplings!C200</f>
        <v>0</v>
      </c>
      <c r="E207" s="299">
        <f>Bamboo!C200</f>
        <v>0</v>
      </c>
      <c r="F207" s="299">
        <f>Shrub!C200</f>
        <v>0</v>
      </c>
      <c r="G207" s="299">
        <f>Shrub!E200</f>
        <v>0</v>
      </c>
      <c r="H207" s="299">
        <f>'NonTree Veg (Clip Plot)'!C200</f>
        <v>0</v>
      </c>
      <c r="I207" s="301">
        <f t="shared" si="15"/>
        <v>0</v>
      </c>
      <c r="J207" s="301">
        <f t="shared" si="16"/>
        <v>0</v>
      </c>
      <c r="K207" s="299">
        <f>Litter!C200</f>
        <v>0</v>
      </c>
      <c r="L207" s="299">
        <f>'Standing Dead Wood '!C200</f>
        <v>0</v>
      </c>
      <c r="M207" s="299">
        <f>'Lying Dead Wood'!C200</f>
        <v>0</v>
      </c>
      <c r="N207" s="301">
        <f t="shared" si="17"/>
        <v>0</v>
      </c>
      <c r="O207" s="301">
        <f t="shared" si="18"/>
        <v>0</v>
      </c>
      <c r="P207" s="192" t="str">
        <f>Soil!H195</f>
        <v/>
      </c>
      <c r="Q207" s="301" t="e">
        <f t="shared" si="19"/>
        <v>#VALUE!</v>
      </c>
      <c r="R207" s="302" t="e">
        <f t="shared" si="20"/>
        <v>#VALUE!</v>
      </c>
    </row>
    <row r="208" spans="1:18" x14ac:dyDescent="0.2">
      <c r="A208" s="222">
        <f>Trees!B201</f>
        <v>0</v>
      </c>
      <c r="B208" s="299">
        <f>Trees!C201</f>
        <v>0</v>
      </c>
      <c r="C208" s="299">
        <f>Trees!E201</f>
        <v>0</v>
      </c>
      <c r="D208" s="299">
        <f>Saplings!C201</f>
        <v>0</v>
      </c>
      <c r="E208" s="299">
        <f>Bamboo!C201</f>
        <v>0</v>
      </c>
      <c r="F208" s="299">
        <f>Shrub!C201</f>
        <v>0</v>
      </c>
      <c r="G208" s="299">
        <f>Shrub!E201</f>
        <v>0</v>
      </c>
      <c r="H208" s="299">
        <f>'NonTree Veg (Clip Plot)'!C201</f>
        <v>0</v>
      </c>
      <c r="I208" s="301">
        <f t="shared" si="15"/>
        <v>0</v>
      </c>
      <c r="J208" s="301">
        <f t="shared" si="16"/>
        <v>0</v>
      </c>
      <c r="K208" s="299">
        <f>Litter!C201</f>
        <v>0</v>
      </c>
      <c r="L208" s="299">
        <f>'Standing Dead Wood '!C201</f>
        <v>0</v>
      </c>
      <c r="M208" s="299">
        <f>'Lying Dead Wood'!C201</f>
        <v>0</v>
      </c>
      <c r="N208" s="301">
        <f t="shared" si="17"/>
        <v>0</v>
      </c>
      <c r="O208" s="301">
        <f t="shared" si="18"/>
        <v>0</v>
      </c>
      <c r="P208" s="192" t="str">
        <f>Soil!H196</f>
        <v/>
      </c>
      <c r="Q208" s="301" t="e">
        <f t="shared" si="19"/>
        <v>#VALUE!</v>
      </c>
      <c r="R208" s="302" t="e">
        <f t="shared" si="20"/>
        <v>#VALUE!</v>
      </c>
    </row>
    <row r="209" spans="1:18" x14ac:dyDescent="0.2">
      <c r="A209" s="222">
        <f>Trees!B202</f>
        <v>0</v>
      </c>
      <c r="B209" s="299">
        <f>Trees!C202</f>
        <v>0</v>
      </c>
      <c r="C209" s="299">
        <f>Trees!E202</f>
        <v>0</v>
      </c>
      <c r="D209" s="299">
        <f>Saplings!C202</f>
        <v>0</v>
      </c>
      <c r="E209" s="299">
        <f>Bamboo!C202</f>
        <v>0</v>
      </c>
      <c r="F209" s="299">
        <f>Shrub!C202</f>
        <v>0</v>
      </c>
      <c r="G209" s="299">
        <f>Shrub!E202</f>
        <v>0</v>
      </c>
      <c r="H209" s="299">
        <f>'NonTree Veg (Clip Plot)'!C202</f>
        <v>0</v>
      </c>
      <c r="I209" s="301">
        <f t="shared" si="15"/>
        <v>0</v>
      </c>
      <c r="J209" s="301">
        <f t="shared" si="16"/>
        <v>0</v>
      </c>
      <c r="K209" s="299">
        <f>Litter!C202</f>
        <v>0</v>
      </c>
      <c r="L209" s="299">
        <f>'Standing Dead Wood '!C202</f>
        <v>0</v>
      </c>
      <c r="M209" s="299">
        <f>'Lying Dead Wood'!C202</f>
        <v>0</v>
      </c>
      <c r="N209" s="301">
        <f t="shared" si="17"/>
        <v>0</v>
      </c>
      <c r="O209" s="301">
        <f t="shared" si="18"/>
        <v>0</v>
      </c>
      <c r="P209" s="192" t="str">
        <f>Soil!H197</f>
        <v/>
      </c>
      <c r="Q209" s="301" t="e">
        <f t="shared" si="19"/>
        <v>#VALUE!</v>
      </c>
      <c r="R209" s="302" t="e">
        <f t="shared" si="20"/>
        <v>#VALUE!</v>
      </c>
    </row>
    <row r="210" spans="1:18" x14ac:dyDescent="0.2">
      <c r="A210" s="222">
        <f>Trees!B203</f>
        <v>0</v>
      </c>
      <c r="B210" s="299">
        <f>Trees!C203</f>
        <v>0</v>
      </c>
      <c r="C210" s="299">
        <f>Trees!E203</f>
        <v>0</v>
      </c>
      <c r="D210" s="299">
        <f>Saplings!C203</f>
        <v>0</v>
      </c>
      <c r="E210" s="299">
        <f>Bamboo!C203</f>
        <v>0</v>
      </c>
      <c r="F210" s="299">
        <f>Shrub!C203</f>
        <v>0</v>
      </c>
      <c r="G210" s="299">
        <f>Shrub!E203</f>
        <v>0</v>
      </c>
      <c r="H210" s="299">
        <f>'NonTree Veg (Clip Plot)'!C203</f>
        <v>0</v>
      </c>
      <c r="I210" s="301">
        <f t="shared" si="15"/>
        <v>0</v>
      </c>
      <c r="J210" s="301">
        <f t="shared" si="16"/>
        <v>0</v>
      </c>
      <c r="K210" s="299">
        <f>Litter!C203</f>
        <v>0</v>
      </c>
      <c r="L210" s="299">
        <f>'Standing Dead Wood '!C203</f>
        <v>0</v>
      </c>
      <c r="M210" s="299">
        <f>'Lying Dead Wood'!C203</f>
        <v>0</v>
      </c>
      <c r="N210" s="301">
        <f t="shared" si="17"/>
        <v>0</v>
      </c>
      <c r="O210" s="301">
        <f t="shared" si="18"/>
        <v>0</v>
      </c>
      <c r="P210" s="192" t="str">
        <f>Soil!H198</f>
        <v/>
      </c>
      <c r="Q210" s="301" t="e">
        <f t="shared" si="19"/>
        <v>#VALUE!</v>
      </c>
      <c r="R210" s="302" t="e">
        <f t="shared" si="20"/>
        <v>#VALUE!</v>
      </c>
    </row>
    <row r="211" spans="1:18" x14ac:dyDescent="0.2">
      <c r="A211" s="222">
        <f>Trees!B204</f>
        <v>0</v>
      </c>
      <c r="B211" s="299">
        <f>Trees!C204</f>
        <v>0</v>
      </c>
      <c r="C211" s="299">
        <f>Trees!E204</f>
        <v>0</v>
      </c>
      <c r="D211" s="299">
        <f>Saplings!C204</f>
        <v>0</v>
      </c>
      <c r="E211" s="299">
        <f>Bamboo!C204</f>
        <v>0</v>
      </c>
      <c r="F211" s="299">
        <f>Shrub!C204</f>
        <v>0</v>
      </c>
      <c r="G211" s="299">
        <f>Shrub!E204</f>
        <v>0</v>
      </c>
      <c r="H211" s="299">
        <f>'NonTree Veg (Clip Plot)'!C204</f>
        <v>0</v>
      </c>
      <c r="I211" s="301">
        <f t="shared" si="15"/>
        <v>0</v>
      </c>
      <c r="J211" s="301">
        <f t="shared" si="16"/>
        <v>0</v>
      </c>
      <c r="K211" s="299">
        <f>Litter!C204</f>
        <v>0</v>
      </c>
      <c r="L211" s="299">
        <f>'Standing Dead Wood '!C204</f>
        <v>0</v>
      </c>
      <c r="M211" s="299">
        <f>'Lying Dead Wood'!C204</f>
        <v>0</v>
      </c>
      <c r="N211" s="301">
        <f t="shared" si="17"/>
        <v>0</v>
      </c>
      <c r="O211" s="301">
        <f t="shared" si="18"/>
        <v>0</v>
      </c>
      <c r="P211" s="192" t="str">
        <f>Soil!H199</f>
        <v/>
      </c>
      <c r="Q211" s="301" t="e">
        <f t="shared" si="19"/>
        <v>#VALUE!</v>
      </c>
      <c r="R211" s="302" t="e">
        <f t="shared" si="20"/>
        <v>#VALUE!</v>
      </c>
    </row>
    <row r="212" spans="1:18" x14ac:dyDescent="0.2">
      <c r="A212" s="222">
        <f>Trees!B205</f>
        <v>0</v>
      </c>
      <c r="B212" s="299">
        <f>Trees!C205</f>
        <v>0</v>
      </c>
      <c r="C212" s="299">
        <f>Trees!E205</f>
        <v>0</v>
      </c>
      <c r="D212" s="299">
        <f>Saplings!C205</f>
        <v>0</v>
      </c>
      <c r="E212" s="299">
        <f>Bamboo!C205</f>
        <v>0</v>
      </c>
      <c r="F212" s="299">
        <f>Shrub!C205</f>
        <v>0</v>
      </c>
      <c r="G212" s="299">
        <f>Shrub!E205</f>
        <v>0</v>
      </c>
      <c r="H212" s="299">
        <f>'NonTree Veg (Clip Plot)'!C205</f>
        <v>0</v>
      </c>
      <c r="I212" s="301">
        <f t="shared" si="15"/>
        <v>0</v>
      </c>
      <c r="J212" s="301">
        <f t="shared" si="16"/>
        <v>0</v>
      </c>
      <c r="K212" s="299">
        <f>Litter!C205</f>
        <v>0</v>
      </c>
      <c r="L212" s="299">
        <f>'Standing Dead Wood '!C205</f>
        <v>0</v>
      </c>
      <c r="M212" s="299">
        <f>'Lying Dead Wood'!C205</f>
        <v>0</v>
      </c>
      <c r="N212" s="301">
        <f t="shared" si="17"/>
        <v>0</v>
      </c>
      <c r="O212" s="301">
        <f t="shared" si="18"/>
        <v>0</v>
      </c>
      <c r="P212" s="192" t="str">
        <f>Soil!H200</f>
        <v/>
      </c>
      <c r="Q212" s="301" t="e">
        <f t="shared" si="19"/>
        <v>#VALUE!</v>
      </c>
      <c r="R212" s="302" t="e">
        <f t="shared" si="20"/>
        <v>#VALUE!</v>
      </c>
    </row>
    <row r="213" spans="1:18" x14ac:dyDescent="0.2">
      <c r="A213" s="222">
        <f>Trees!B206</f>
        <v>0</v>
      </c>
      <c r="B213" s="299">
        <f>Trees!C206</f>
        <v>0</v>
      </c>
      <c r="C213" s="299">
        <f>Trees!E206</f>
        <v>0</v>
      </c>
      <c r="D213" s="299">
        <f>Saplings!C206</f>
        <v>0</v>
      </c>
      <c r="E213" s="299">
        <f>Bamboo!C206</f>
        <v>0</v>
      </c>
      <c r="F213" s="299">
        <f>Shrub!C206</f>
        <v>0</v>
      </c>
      <c r="G213" s="299">
        <f>Shrub!E206</f>
        <v>0</v>
      </c>
      <c r="H213" s="299">
        <f>'NonTree Veg (Clip Plot)'!C206</f>
        <v>0</v>
      </c>
      <c r="I213" s="301">
        <f t="shared" si="15"/>
        <v>0</v>
      </c>
      <c r="J213" s="301">
        <f t="shared" si="16"/>
        <v>0</v>
      </c>
      <c r="K213" s="299">
        <f>Litter!C206</f>
        <v>0</v>
      </c>
      <c r="L213" s="299">
        <f>'Standing Dead Wood '!C206</f>
        <v>0</v>
      </c>
      <c r="M213" s="299">
        <f>'Lying Dead Wood'!C206</f>
        <v>0</v>
      </c>
      <c r="N213" s="301">
        <f t="shared" si="17"/>
        <v>0</v>
      </c>
      <c r="O213" s="301">
        <f t="shared" si="18"/>
        <v>0</v>
      </c>
      <c r="P213" s="192" t="str">
        <f>Soil!H201</f>
        <v/>
      </c>
      <c r="Q213" s="301" t="e">
        <f t="shared" si="19"/>
        <v>#VALUE!</v>
      </c>
      <c r="R213" s="302" t="e">
        <f t="shared" si="20"/>
        <v>#VALUE!</v>
      </c>
    </row>
    <row r="214" spans="1:18" x14ac:dyDescent="0.2">
      <c r="A214" s="222">
        <f>Trees!B207</f>
        <v>0</v>
      </c>
      <c r="B214" s="299">
        <f>Trees!C207</f>
        <v>0</v>
      </c>
      <c r="C214" s="299">
        <f>Trees!E207</f>
        <v>0</v>
      </c>
      <c r="D214" s="299">
        <f>Saplings!C207</f>
        <v>0</v>
      </c>
      <c r="E214" s="299">
        <f>Bamboo!C207</f>
        <v>0</v>
      </c>
      <c r="F214" s="299">
        <f>Shrub!C207</f>
        <v>0</v>
      </c>
      <c r="G214" s="299">
        <f>Shrub!E207</f>
        <v>0</v>
      </c>
      <c r="H214" s="299">
        <f>'NonTree Veg (Clip Plot)'!C207</f>
        <v>0</v>
      </c>
      <c r="I214" s="301">
        <f t="shared" si="15"/>
        <v>0</v>
      </c>
      <c r="J214" s="301">
        <f t="shared" si="16"/>
        <v>0</v>
      </c>
      <c r="K214" s="299">
        <f>Litter!C207</f>
        <v>0</v>
      </c>
      <c r="L214" s="299">
        <f>'Standing Dead Wood '!C207</f>
        <v>0</v>
      </c>
      <c r="M214" s="299">
        <f>'Lying Dead Wood'!C207</f>
        <v>0</v>
      </c>
      <c r="N214" s="301">
        <f t="shared" si="17"/>
        <v>0</v>
      </c>
      <c r="O214" s="301">
        <f t="shared" si="18"/>
        <v>0</v>
      </c>
      <c r="P214" s="192" t="str">
        <f>Soil!H202</f>
        <v/>
      </c>
      <c r="Q214" s="301" t="e">
        <f t="shared" si="19"/>
        <v>#VALUE!</v>
      </c>
      <c r="R214" s="302" t="e">
        <f t="shared" si="20"/>
        <v>#VALUE!</v>
      </c>
    </row>
    <row r="215" spans="1:18" x14ac:dyDescent="0.2">
      <c r="A215" s="222">
        <f>Trees!B208</f>
        <v>0</v>
      </c>
      <c r="B215" s="299">
        <f>Trees!C208</f>
        <v>0</v>
      </c>
      <c r="C215" s="299">
        <f>Trees!E208</f>
        <v>0</v>
      </c>
      <c r="D215" s="299">
        <f>Saplings!C208</f>
        <v>0</v>
      </c>
      <c r="E215" s="299">
        <f>Bamboo!C208</f>
        <v>0</v>
      </c>
      <c r="F215" s="299">
        <f>Shrub!C208</f>
        <v>0</v>
      </c>
      <c r="G215" s="299">
        <f>Shrub!E208</f>
        <v>0</v>
      </c>
      <c r="H215" s="299">
        <f>'NonTree Veg (Clip Plot)'!C208</f>
        <v>0</v>
      </c>
      <c r="I215" s="301">
        <f t="shared" si="15"/>
        <v>0</v>
      </c>
      <c r="J215" s="301">
        <f t="shared" si="16"/>
        <v>0</v>
      </c>
      <c r="K215" s="299">
        <f>Litter!C208</f>
        <v>0</v>
      </c>
      <c r="L215" s="299">
        <f>'Standing Dead Wood '!C208</f>
        <v>0</v>
      </c>
      <c r="M215" s="299">
        <f>'Lying Dead Wood'!C208</f>
        <v>0</v>
      </c>
      <c r="N215" s="301">
        <f t="shared" si="17"/>
        <v>0</v>
      </c>
      <c r="O215" s="301">
        <f t="shared" si="18"/>
        <v>0</v>
      </c>
      <c r="P215" s="192" t="str">
        <f>Soil!H203</f>
        <v/>
      </c>
      <c r="Q215" s="301" t="e">
        <f t="shared" si="19"/>
        <v>#VALUE!</v>
      </c>
      <c r="R215" s="302" t="e">
        <f t="shared" si="20"/>
        <v>#VALUE!</v>
      </c>
    </row>
    <row r="216" spans="1:18" x14ac:dyDescent="0.2">
      <c r="A216" s="222">
        <f>Trees!B209</f>
        <v>0</v>
      </c>
      <c r="B216" s="299">
        <f>Trees!C209</f>
        <v>0</v>
      </c>
      <c r="C216" s="299">
        <f>Trees!E209</f>
        <v>0</v>
      </c>
      <c r="D216" s="299">
        <f>Saplings!C209</f>
        <v>0</v>
      </c>
      <c r="E216" s="299">
        <f>Bamboo!C209</f>
        <v>0</v>
      </c>
      <c r="F216" s="299">
        <f>Shrub!C209</f>
        <v>0</v>
      </c>
      <c r="G216" s="299">
        <f>Shrub!E209</f>
        <v>0</v>
      </c>
      <c r="H216" s="299">
        <f>'NonTree Veg (Clip Plot)'!C209</f>
        <v>0</v>
      </c>
      <c r="I216" s="301">
        <f t="shared" si="15"/>
        <v>0</v>
      </c>
      <c r="J216" s="301">
        <f t="shared" si="16"/>
        <v>0</v>
      </c>
      <c r="K216" s="299">
        <f>Litter!C209</f>
        <v>0</v>
      </c>
      <c r="L216" s="299">
        <f>'Standing Dead Wood '!C209</f>
        <v>0</v>
      </c>
      <c r="M216" s="299">
        <f>'Lying Dead Wood'!C209</f>
        <v>0</v>
      </c>
      <c r="N216" s="301">
        <f t="shared" si="17"/>
        <v>0</v>
      </c>
      <c r="O216" s="301">
        <f t="shared" si="18"/>
        <v>0</v>
      </c>
      <c r="P216" s="192" t="str">
        <f>Soil!H204</f>
        <v/>
      </c>
      <c r="Q216" s="301" t="e">
        <f t="shared" si="19"/>
        <v>#VALUE!</v>
      </c>
      <c r="R216" s="302" t="e">
        <f t="shared" si="20"/>
        <v>#VALUE!</v>
      </c>
    </row>
    <row r="217" spans="1:18" x14ac:dyDescent="0.2">
      <c r="A217" s="222">
        <f>Trees!B210</f>
        <v>0</v>
      </c>
      <c r="B217" s="299">
        <f>Trees!C210</f>
        <v>0</v>
      </c>
      <c r="C217" s="299">
        <f>Trees!E210</f>
        <v>0</v>
      </c>
      <c r="D217" s="299">
        <f>Saplings!C210</f>
        <v>0</v>
      </c>
      <c r="E217" s="299">
        <f>Bamboo!C210</f>
        <v>0</v>
      </c>
      <c r="F217" s="299">
        <f>Shrub!C210</f>
        <v>0</v>
      </c>
      <c r="G217" s="299">
        <f>Shrub!E210</f>
        <v>0</v>
      </c>
      <c r="H217" s="299">
        <f>'NonTree Veg (Clip Plot)'!C210</f>
        <v>0</v>
      </c>
      <c r="I217" s="301">
        <f t="shared" ref="I217:I219" si="21">D217+E217+F217+H217</f>
        <v>0</v>
      </c>
      <c r="J217" s="301">
        <f t="shared" ref="J217:J219" si="22">C217+G217</f>
        <v>0</v>
      </c>
      <c r="K217" s="299">
        <f>Litter!C210</f>
        <v>0</v>
      </c>
      <c r="L217" s="299">
        <f>'Standing Dead Wood '!C210</f>
        <v>0</v>
      </c>
      <c r="M217" s="299">
        <f>'Lying Dead Wood'!C210</f>
        <v>0</v>
      </c>
      <c r="N217" s="301">
        <f t="shared" ref="N217:N219" si="23">L217+M217</f>
        <v>0</v>
      </c>
      <c r="O217" s="301">
        <f t="shared" ref="O217:O219" si="24">B217+C217+D217+E217+F217+G217+H217+K217+L217+M217</f>
        <v>0</v>
      </c>
      <c r="P217" s="192" t="str">
        <f>Soil!H205</f>
        <v/>
      </c>
      <c r="Q217" s="301" t="e">
        <f t="shared" ref="Q217:Q219" si="25">D217+E217+F217+G217+H217+I217+J217+M217+N217+O217+P217</f>
        <v>#VALUE!</v>
      </c>
      <c r="R217" s="302" t="e">
        <f t="shared" ref="R217:R219" si="26">Q217*(44/12)</f>
        <v>#VALUE!</v>
      </c>
    </row>
    <row r="218" spans="1:18" x14ac:dyDescent="0.2">
      <c r="A218" s="222">
        <f>Trees!B211</f>
        <v>0</v>
      </c>
      <c r="B218" s="299">
        <f>Trees!C211</f>
        <v>0</v>
      </c>
      <c r="C218" s="299">
        <f>Trees!E211</f>
        <v>0</v>
      </c>
      <c r="D218" s="299">
        <f>Saplings!C211</f>
        <v>0</v>
      </c>
      <c r="E218" s="299">
        <f>Bamboo!C211</f>
        <v>0</v>
      </c>
      <c r="F218" s="299">
        <f>Shrub!C211</f>
        <v>0</v>
      </c>
      <c r="G218" s="299">
        <f>Shrub!E211</f>
        <v>0</v>
      </c>
      <c r="H218" s="299">
        <f>'NonTree Veg (Clip Plot)'!C211</f>
        <v>0</v>
      </c>
      <c r="I218" s="301">
        <f t="shared" si="21"/>
        <v>0</v>
      </c>
      <c r="J218" s="301">
        <f t="shared" si="22"/>
        <v>0</v>
      </c>
      <c r="K218" s="299">
        <f>Litter!C211</f>
        <v>0</v>
      </c>
      <c r="L218" s="299">
        <f>'Standing Dead Wood '!C211</f>
        <v>0</v>
      </c>
      <c r="M218" s="299">
        <f>'Lying Dead Wood'!C211</f>
        <v>0</v>
      </c>
      <c r="N218" s="301">
        <f t="shared" si="23"/>
        <v>0</v>
      </c>
      <c r="O218" s="301">
        <f t="shared" si="24"/>
        <v>0</v>
      </c>
      <c r="P218" s="192" t="str">
        <f>Soil!H206</f>
        <v/>
      </c>
      <c r="Q218" s="301" t="e">
        <f t="shared" si="25"/>
        <v>#VALUE!</v>
      </c>
      <c r="R218" s="302" t="e">
        <f t="shared" si="26"/>
        <v>#VALUE!</v>
      </c>
    </row>
    <row r="219" spans="1:18" x14ac:dyDescent="0.2">
      <c r="A219" s="222">
        <f>Trees!B212</f>
        <v>0</v>
      </c>
      <c r="B219" s="299">
        <f>Trees!C212</f>
        <v>0</v>
      </c>
      <c r="C219" s="299">
        <f>Trees!E212</f>
        <v>0</v>
      </c>
      <c r="D219" s="299">
        <f>Saplings!C212</f>
        <v>0</v>
      </c>
      <c r="E219" s="299">
        <f>Bamboo!C212</f>
        <v>0</v>
      </c>
      <c r="F219" s="299">
        <f>Shrub!C212</f>
        <v>0</v>
      </c>
      <c r="G219" s="299">
        <f>Shrub!E212</f>
        <v>0</v>
      </c>
      <c r="H219" s="299">
        <f>'NonTree Veg (Clip Plot)'!C212</f>
        <v>0</v>
      </c>
      <c r="I219" s="301">
        <f t="shared" si="21"/>
        <v>0</v>
      </c>
      <c r="J219" s="301">
        <f t="shared" si="22"/>
        <v>0</v>
      </c>
      <c r="K219" s="299">
        <f>Litter!C212</f>
        <v>0</v>
      </c>
      <c r="L219" s="299">
        <f>'Standing Dead Wood '!C212</f>
        <v>0</v>
      </c>
      <c r="M219" s="299">
        <f>'Lying Dead Wood'!C212</f>
        <v>0</v>
      </c>
      <c r="N219" s="301">
        <f t="shared" si="23"/>
        <v>0</v>
      </c>
      <c r="O219" s="301">
        <f t="shared" si="24"/>
        <v>0</v>
      </c>
      <c r="P219" s="192" t="str">
        <f>Soil!H207</f>
        <v/>
      </c>
      <c r="Q219" s="301" t="e">
        <f t="shared" si="25"/>
        <v>#VALUE!</v>
      </c>
      <c r="R219" s="302" t="e">
        <f t="shared" si="26"/>
        <v>#VALUE!</v>
      </c>
    </row>
  </sheetData>
  <sheetProtection password="DDAD" sheet="1" objects="1" scenarios="1"/>
  <protectedRanges>
    <protectedRange sqref="A4:A9 M12:N12 A16:A18 A21 A1:S3 A23:S23" name="Range1"/>
  </protectedRanges>
  <phoneticPr fontId="3" type="noConversion"/>
  <hyperlinks>
    <hyperlink ref="A17" r:id="rId1"/>
  </hyperlinks>
  <printOptions horizontalCentered="1"/>
  <pageMargins left="0.5" right="0.5" top="0.3" bottom="0.25" header="0.5" footer="0.5"/>
  <pageSetup scale="97"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403"/>
  <sheetViews>
    <sheetView showGridLines="0" topLeftCell="A180" zoomScale="75" zoomScaleNormal="75" workbookViewId="0">
      <selection activeCell="J225" sqref="J225"/>
    </sheetView>
  </sheetViews>
  <sheetFormatPr defaultRowHeight="12.75" x14ac:dyDescent="0.2"/>
  <cols>
    <col min="1" max="1" width="9.140625" style="3" customWidth="1"/>
    <col min="2" max="2" width="13.5703125" style="5" customWidth="1"/>
    <col min="3" max="3" width="12.28515625" style="5" customWidth="1"/>
    <col min="4" max="4" width="17.28515625" style="5" customWidth="1"/>
    <col min="5" max="5" width="12.28515625" style="5" customWidth="1"/>
    <col min="6" max="6" width="12.5703125" style="5" customWidth="1"/>
    <col min="7" max="7" width="8.7109375" style="5" bestFit="1" customWidth="1"/>
    <col min="8" max="8" width="14.42578125" style="5" customWidth="1"/>
    <col min="9" max="9" width="12.7109375" style="14" customWidth="1"/>
    <col min="10" max="10" width="11.28515625" style="14" customWidth="1"/>
    <col min="11" max="11" width="10.85546875" style="14" customWidth="1"/>
    <col min="12" max="12" width="12.7109375" style="14" customWidth="1"/>
    <col min="13" max="13" width="12.28515625" style="6" customWidth="1"/>
    <col min="14" max="14" width="12.7109375" customWidth="1"/>
    <col min="15" max="15" width="18.85546875" customWidth="1"/>
    <col min="16" max="16" width="18.28515625" customWidth="1"/>
    <col min="17" max="17" width="15.140625" customWidth="1"/>
    <col min="18" max="18" width="19.7109375" style="6" customWidth="1"/>
    <col min="19" max="19" width="18.7109375" customWidth="1"/>
    <col min="20" max="20" width="17.42578125" customWidth="1"/>
    <col min="21" max="21" width="17.7109375" customWidth="1"/>
    <col min="22" max="22" width="16.85546875" customWidth="1"/>
    <col min="23" max="23" width="9.85546875" customWidth="1"/>
    <col min="24" max="24" width="16.42578125" customWidth="1"/>
    <col min="25" max="25" width="18.85546875" customWidth="1"/>
    <col min="26" max="26" width="15.28515625" bestFit="1" customWidth="1"/>
    <col min="27" max="27" width="18.28515625" customWidth="1"/>
    <col min="28" max="28" width="13.5703125" customWidth="1"/>
    <col min="29" max="29" width="11.28515625" bestFit="1" customWidth="1"/>
    <col min="31" max="31" width="11.85546875" bestFit="1" customWidth="1"/>
  </cols>
  <sheetData>
    <row r="1" spans="1:18" ht="18" x14ac:dyDescent="0.25">
      <c r="A1" s="84" t="s">
        <v>64</v>
      </c>
    </row>
    <row r="2" spans="1:18" s="40" customFormat="1" x14ac:dyDescent="0.2">
      <c r="A2" s="330" t="s">
        <v>67</v>
      </c>
      <c r="B2" s="324"/>
      <c r="C2" s="326"/>
      <c r="D2" s="326"/>
      <c r="E2" s="326"/>
      <c r="F2" s="327"/>
      <c r="G2" s="327"/>
      <c r="H2" s="86"/>
      <c r="I2" s="87"/>
      <c r="J2" s="87"/>
      <c r="K2" s="87"/>
      <c r="L2" s="87"/>
      <c r="M2" s="88"/>
      <c r="R2" s="88"/>
    </row>
    <row r="3" spans="1:18" s="40" customFormat="1" x14ac:dyDescent="0.2">
      <c r="A3" s="324" t="s">
        <v>68</v>
      </c>
      <c r="B3" s="324"/>
      <c r="C3" s="326"/>
      <c r="D3" s="326"/>
      <c r="E3" s="326"/>
      <c r="F3" s="327"/>
      <c r="G3" s="327"/>
      <c r="H3" s="86"/>
      <c r="I3" s="87"/>
      <c r="J3" s="87"/>
      <c r="K3" s="87"/>
      <c r="L3" s="87"/>
      <c r="M3" s="88"/>
      <c r="R3" s="88"/>
    </row>
    <row r="4" spans="1:18" s="40" customFormat="1" x14ac:dyDescent="0.2">
      <c r="A4" s="324" t="s">
        <v>69</v>
      </c>
      <c r="B4" s="324"/>
      <c r="C4" s="331"/>
      <c r="D4" s="331"/>
      <c r="E4" s="331"/>
      <c r="F4" s="332"/>
      <c r="G4" s="332"/>
      <c r="H4" s="86"/>
      <c r="I4" s="87"/>
      <c r="J4" s="87"/>
      <c r="K4" s="4" t="s">
        <v>145</v>
      </c>
      <c r="L4" s="87"/>
      <c r="M4" s="88"/>
      <c r="R4" s="88"/>
    </row>
    <row r="5" spans="1:18" s="40" customFormat="1" x14ac:dyDescent="0.2">
      <c r="A5" s="170"/>
      <c r="B5" s="195" t="s">
        <v>161</v>
      </c>
      <c r="C5" s="333"/>
      <c r="D5" s="334"/>
      <c r="E5" s="334"/>
      <c r="F5" s="334"/>
      <c r="G5" s="335"/>
      <c r="H5" s="86"/>
      <c r="I5" s="87"/>
      <c r="J5" s="87"/>
      <c r="K5" s="4"/>
      <c r="L5" s="87"/>
      <c r="M5" s="88"/>
      <c r="R5" s="88"/>
    </row>
    <row r="6" spans="1:18" s="40" customFormat="1" x14ac:dyDescent="0.2">
      <c r="A6" s="170"/>
      <c r="B6" s="195" t="s">
        <v>162</v>
      </c>
      <c r="C6" s="333"/>
      <c r="D6" s="334"/>
      <c r="E6" s="334"/>
      <c r="F6" s="334"/>
      <c r="G6" s="335"/>
      <c r="H6" s="86"/>
      <c r="I6" s="87"/>
      <c r="J6" s="87"/>
      <c r="K6" s="4"/>
      <c r="L6" s="87"/>
      <c r="M6" s="88"/>
      <c r="R6" s="88"/>
    </row>
    <row r="7" spans="1:18" s="40" customFormat="1" x14ac:dyDescent="0.2">
      <c r="A7" s="324" t="s">
        <v>90</v>
      </c>
      <c r="B7" s="325"/>
      <c r="C7" s="196"/>
      <c r="D7" s="252" t="s">
        <v>91</v>
      </c>
      <c r="G7" s="126"/>
      <c r="H7" s="86"/>
      <c r="I7" s="87"/>
      <c r="J7" s="87"/>
      <c r="K7" s="83" t="s">
        <v>62</v>
      </c>
      <c r="L7" s="87"/>
      <c r="M7" s="88"/>
      <c r="R7" s="88"/>
    </row>
    <row r="8" spans="1:18" s="40" customFormat="1" x14ac:dyDescent="0.2">
      <c r="A8" s="324" t="s">
        <v>70</v>
      </c>
      <c r="B8" s="324"/>
      <c r="C8" s="326"/>
      <c r="D8" s="326"/>
      <c r="E8" s="326"/>
      <c r="F8" s="327"/>
      <c r="G8" s="327"/>
      <c r="H8" s="86"/>
      <c r="I8" s="87"/>
      <c r="J8" s="87"/>
      <c r="K8" s="83"/>
      <c r="L8" s="87"/>
      <c r="M8" s="88"/>
      <c r="R8" s="88"/>
    </row>
    <row r="9" spans="1:18" s="40" customFormat="1" x14ac:dyDescent="0.2">
      <c r="A9" s="324" t="s">
        <v>80</v>
      </c>
      <c r="B9" s="324"/>
      <c r="C9" s="328"/>
      <c r="D9" s="328"/>
      <c r="E9" s="328"/>
      <c r="F9" s="329"/>
      <c r="G9" s="329"/>
      <c r="H9" s="86"/>
      <c r="I9" s="87"/>
      <c r="J9" s="87"/>
      <c r="K9" s="83"/>
      <c r="L9" s="87"/>
      <c r="M9" s="88"/>
      <c r="R9" s="88"/>
    </row>
    <row r="10" spans="1:18" s="40" customFormat="1" x14ac:dyDescent="0.2">
      <c r="A10" s="330" t="s">
        <v>71</v>
      </c>
      <c r="B10" s="324"/>
      <c r="C10" s="326"/>
      <c r="D10" s="326"/>
      <c r="E10" s="326"/>
      <c r="F10" s="327"/>
      <c r="G10" s="327"/>
      <c r="H10" s="86"/>
      <c r="I10" s="87"/>
      <c r="J10" s="87"/>
      <c r="L10" s="87"/>
      <c r="M10" s="88"/>
      <c r="R10" s="88"/>
    </row>
    <row r="11" spans="1:18" s="40" customFormat="1" x14ac:dyDescent="0.2">
      <c r="A11" s="330" t="s">
        <v>73</v>
      </c>
      <c r="B11" s="324"/>
      <c r="C11" s="327"/>
      <c r="D11" s="327"/>
      <c r="E11" s="327"/>
      <c r="F11" s="327"/>
      <c r="G11" s="327"/>
      <c r="H11" s="86"/>
      <c r="I11" s="87"/>
      <c r="J11" s="87"/>
      <c r="K11" s="87"/>
      <c r="L11" s="87"/>
      <c r="M11" s="88"/>
      <c r="R11" s="88"/>
    </row>
    <row r="12" spans="1:18" s="40" customFormat="1" x14ac:dyDescent="0.2">
      <c r="A12" s="324" t="s">
        <v>72</v>
      </c>
      <c r="B12" s="324"/>
      <c r="C12" s="326"/>
      <c r="D12" s="326"/>
      <c r="E12" s="326"/>
      <c r="F12" s="327"/>
      <c r="G12" s="327"/>
      <c r="H12" s="344" t="s">
        <v>81</v>
      </c>
      <c r="I12" s="87"/>
      <c r="J12" s="87"/>
      <c r="K12" s="4"/>
      <c r="L12" s="87"/>
      <c r="M12" s="88"/>
      <c r="R12" s="88"/>
    </row>
    <row r="13" spans="1:18" s="40" customFormat="1" ht="111" customHeight="1" x14ac:dyDescent="0.2">
      <c r="A13" s="170"/>
      <c r="B13" s="213" t="s">
        <v>166</v>
      </c>
      <c r="C13" s="345"/>
      <c r="D13" s="346"/>
      <c r="E13" s="346"/>
      <c r="F13" s="346"/>
      <c r="G13" s="347"/>
      <c r="H13" s="344"/>
      <c r="I13" s="87"/>
      <c r="J13" s="87"/>
      <c r="K13" s="4"/>
      <c r="L13" s="87"/>
      <c r="M13" s="88"/>
      <c r="R13" s="88"/>
    </row>
    <row r="14" spans="1:18" s="40" customFormat="1" x14ac:dyDescent="0.2">
      <c r="A14" s="170"/>
      <c r="B14" s="170"/>
      <c r="C14" s="125"/>
      <c r="D14" s="125"/>
      <c r="E14" s="125"/>
      <c r="F14" s="125"/>
      <c r="G14" s="125"/>
      <c r="H14" s="344"/>
      <c r="I14" s="87"/>
      <c r="J14" s="87"/>
      <c r="K14" s="4"/>
      <c r="L14" s="87"/>
      <c r="M14" s="88"/>
      <c r="R14" s="88"/>
    </row>
    <row r="15" spans="1:18" s="40" customFormat="1" x14ac:dyDescent="0.2">
      <c r="A15" s="324" t="s">
        <v>74</v>
      </c>
      <c r="B15" s="324"/>
      <c r="C15" s="212"/>
      <c r="D15" s="256"/>
      <c r="E15" s="256"/>
      <c r="F15" s="170" t="s">
        <v>75</v>
      </c>
      <c r="G15" s="212"/>
      <c r="H15" s="344"/>
      <c r="I15" s="67"/>
      <c r="J15" s="87"/>
      <c r="K15" s="4"/>
      <c r="L15" s="87"/>
      <c r="M15" s="88"/>
      <c r="R15" s="88"/>
    </row>
    <row r="16" spans="1:18" s="40" customFormat="1" x14ac:dyDescent="0.2">
      <c r="A16" s="85"/>
      <c r="B16" s="86"/>
      <c r="C16" s="86"/>
      <c r="D16" s="88"/>
      <c r="E16" s="88"/>
      <c r="F16" s="86"/>
      <c r="G16" s="86"/>
      <c r="H16" s="86"/>
      <c r="I16" s="87"/>
      <c r="J16" s="87"/>
      <c r="K16" s="87"/>
      <c r="L16" s="87"/>
      <c r="M16" s="143"/>
      <c r="R16" s="88"/>
    </row>
    <row r="17" spans="1:18" s="40" customFormat="1" ht="14.25" x14ac:dyDescent="0.2">
      <c r="A17" s="86" t="s">
        <v>79</v>
      </c>
      <c r="B17" s="86"/>
      <c r="C17" s="336" t="s">
        <v>163</v>
      </c>
      <c r="D17" s="257"/>
      <c r="E17" s="257"/>
      <c r="F17" s="208"/>
      <c r="G17" s="209"/>
      <c r="H17" s="199"/>
      <c r="I17" s="200"/>
      <c r="J17" s="200"/>
      <c r="K17" s="201"/>
      <c r="L17" s="87"/>
      <c r="M17" s="143"/>
      <c r="R17" s="88"/>
    </row>
    <row r="18" spans="1:18" s="40" customFormat="1" ht="36" customHeight="1" x14ac:dyDescent="0.2">
      <c r="B18" s="86"/>
      <c r="C18" s="337"/>
      <c r="D18" s="257"/>
      <c r="E18" s="257"/>
      <c r="F18" s="338" t="s">
        <v>164</v>
      </c>
      <c r="G18" s="339"/>
      <c r="H18" s="340" t="s">
        <v>96</v>
      </c>
      <c r="I18" s="341"/>
      <c r="J18" s="341"/>
      <c r="K18" s="339"/>
      <c r="L18" s="87"/>
      <c r="M18" s="88"/>
      <c r="R18" s="88"/>
    </row>
    <row r="19" spans="1:18" s="40" customFormat="1" ht="15.6" customHeight="1" x14ac:dyDescent="0.2">
      <c r="B19" s="106" t="s">
        <v>76</v>
      </c>
      <c r="C19" s="67"/>
      <c r="D19" s="150"/>
      <c r="E19" s="150"/>
      <c r="F19" s="111" t="s">
        <v>93</v>
      </c>
      <c r="G19" s="110"/>
      <c r="H19" s="202" t="s">
        <v>94</v>
      </c>
      <c r="I19" s="98"/>
      <c r="J19" s="170" t="s">
        <v>95</v>
      </c>
      <c r="K19" s="203"/>
      <c r="L19" s="170" t="s">
        <v>97</v>
      </c>
      <c r="M19" s="109">
        <f>IF(C19="c",(PI()*G19*(G19*COS(ATAN($C$7/100)))),((I19*COS(ATAN($C$7/100)))*K19))</f>
        <v>0</v>
      </c>
      <c r="R19" s="88"/>
    </row>
    <row r="20" spans="1:18" s="40" customFormat="1" ht="14.45" customHeight="1" x14ac:dyDescent="0.2">
      <c r="B20" s="107" t="s">
        <v>77</v>
      </c>
      <c r="C20" s="67"/>
      <c r="D20" s="150"/>
      <c r="E20" s="150"/>
      <c r="F20" s="111" t="s">
        <v>93</v>
      </c>
      <c r="G20" s="110"/>
      <c r="H20" s="202" t="s">
        <v>94</v>
      </c>
      <c r="I20" s="98"/>
      <c r="J20" s="170" t="s">
        <v>95</v>
      </c>
      <c r="K20" s="203"/>
      <c r="L20" s="170" t="s">
        <v>97</v>
      </c>
      <c r="M20" s="109">
        <f>IF(C20="c",(PI()*G20*(G20*COS(ATAN($C$7/100)))),((I20*COS(ATAN($C$7/100)))*K20))</f>
        <v>0</v>
      </c>
      <c r="R20" s="88"/>
    </row>
    <row r="21" spans="1:18" s="40" customFormat="1" ht="15" customHeight="1" x14ac:dyDescent="0.2">
      <c r="B21" s="107" t="s">
        <v>78</v>
      </c>
      <c r="C21" s="67"/>
      <c r="D21" s="150"/>
      <c r="E21" s="150"/>
      <c r="F21" s="112" t="s">
        <v>93</v>
      </c>
      <c r="G21" s="113"/>
      <c r="H21" s="204" t="s">
        <v>94</v>
      </c>
      <c r="I21" s="205"/>
      <c r="J21" s="206" t="s">
        <v>95</v>
      </c>
      <c r="K21" s="207"/>
      <c r="L21" s="170" t="s">
        <v>97</v>
      </c>
      <c r="M21" s="109">
        <f>IF(C21="c",(PI()*G21*(G21*COS(ATAN($C$7/100)))),((I21*COS(ATAN($C$7/100)))*K21))</f>
        <v>0</v>
      </c>
      <c r="R21" s="88"/>
    </row>
    <row r="22" spans="1:18" s="40" customFormat="1" ht="15" customHeight="1" x14ac:dyDescent="0.2">
      <c r="A22" s="107"/>
      <c r="B22" s="124"/>
      <c r="C22" s="127"/>
      <c r="D22" s="127"/>
      <c r="E22" s="127"/>
      <c r="F22" s="107"/>
      <c r="G22" s="127"/>
      <c r="H22" s="107"/>
      <c r="I22" s="128"/>
      <c r="J22" s="107"/>
      <c r="K22" s="128"/>
      <c r="L22" s="170"/>
      <c r="M22" s="108"/>
      <c r="R22" s="88"/>
    </row>
    <row r="23" spans="1:18" s="40" customFormat="1" x14ac:dyDescent="0.2">
      <c r="A23" s="5" t="s">
        <v>165</v>
      </c>
      <c r="B23" s="86"/>
      <c r="C23" s="86"/>
      <c r="D23" s="88"/>
      <c r="E23" s="88"/>
      <c r="F23" s="170"/>
      <c r="G23" s="86"/>
      <c r="H23" s="170"/>
      <c r="I23" s="87"/>
      <c r="J23" s="87"/>
      <c r="K23" s="87"/>
      <c r="L23" s="87"/>
      <c r="M23" s="88"/>
      <c r="R23" s="88"/>
    </row>
    <row r="24" spans="1:18" s="40" customFormat="1" x14ac:dyDescent="0.2">
      <c r="A24" s="324" t="s">
        <v>76</v>
      </c>
      <c r="B24" s="325"/>
      <c r="C24" s="91"/>
      <c r="D24" s="127"/>
      <c r="E24" s="127"/>
      <c r="F24" s="170" t="s">
        <v>77</v>
      </c>
      <c r="G24" s="210"/>
      <c r="H24" s="170" t="s">
        <v>78</v>
      </c>
      <c r="I24" s="67"/>
      <c r="J24" s="87"/>
      <c r="K24" s="87"/>
      <c r="L24" s="87"/>
      <c r="M24" s="88"/>
      <c r="R24" s="88"/>
    </row>
    <row r="25" spans="1:18" s="40" customFormat="1" x14ac:dyDescent="0.2">
      <c r="A25" s="86"/>
      <c r="B25" s="86"/>
      <c r="C25" s="86"/>
      <c r="D25" s="86"/>
      <c r="E25" s="86"/>
      <c r="F25" s="86"/>
      <c r="G25" s="86"/>
      <c r="H25" s="86"/>
      <c r="I25" s="87"/>
      <c r="J25" s="87"/>
      <c r="K25" s="87"/>
      <c r="L25" s="87"/>
      <c r="M25" s="88"/>
      <c r="R25" s="88"/>
    </row>
    <row r="26" spans="1:18" s="40" customFormat="1" ht="13.15" customHeight="1" x14ac:dyDescent="0.2">
      <c r="A26" s="86"/>
      <c r="B26" s="86"/>
      <c r="C26" s="86"/>
      <c r="D26" s="86"/>
      <c r="E26" s="86"/>
      <c r="F26" s="86"/>
      <c r="G26" s="86"/>
      <c r="H26" s="86"/>
      <c r="I26" s="342" t="s">
        <v>82</v>
      </c>
      <c r="J26" s="87"/>
      <c r="K26" s="87"/>
      <c r="L26" s="87"/>
      <c r="M26" s="88"/>
      <c r="O26" s="89"/>
      <c r="Q26" s="90"/>
      <c r="R26" s="88"/>
    </row>
    <row r="27" spans="1:18" ht="13.15" customHeight="1" x14ac:dyDescent="0.2">
      <c r="A27" s="33" t="s">
        <v>119</v>
      </c>
      <c r="G27" s="5" t="s">
        <v>0</v>
      </c>
      <c r="H27" s="5" t="s">
        <v>23</v>
      </c>
      <c r="I27" s="342"/>
      <c r="O27" s="9"/>
      <c r="Q27" s="8"/>
    </row>
    <row r="28" spans="1:18" ht="15" x14ac:dyDescent="0.2">
      <c r="A28" s="343" t="s">
        <v>149</v>
      </c>
      <c r="B28" s="343"/>
      <c r="C28" s="343"/>
      <c r="D28" s="343"/>
      <c r="E28" s="343"/>
      <c r="F28" s="343"/>
      <c r="G28" s="162" t="str">
        <f t="shared" ref="G28:G35" si="0">IF($C$2="","",$C$2)</f>
        <v/>
      </c>
      <c r="H28" s="80">
        <f>P45</f>
        <v>0</v>
      </c>
      <c r="I28" s="105">
        <f>M21</f>
        <v>0</v>
      </c>
      <c r="O28" s="9"/>
      <c r="Q28" s="8"/>
    </row>
    <row r="29" spans="1:18" ht="15" x14ac:dyDescent="0.2">
      <c r="A29" s="343" t="s">
        <v>201</v>
      </c>
      <c r="B29" s="343"/>
      <c r="C29" s="343"/>
      <c r="D29" s="343"/>
      <c r="E29" s="343"/>
      <c r="F29" s="343"/>
      <c r="G29" s="162" t="str">
        <f t="shared" si="0"/>
        <v/>
      </c>
      <c r="H29" s="80">
        <f>U51</f>
        <v>0</v>
      </c>
      <c r="I29" s="97" t="s">
        <v>36</v>
      </c>
      <c r="O29" s="9"/>
      <c r="Q29" s="8"/>
    </row>
    <row r="30" spans="1:18" ht="15" x14ac:dyDescent="0.2">
      <c r="A30" s="343" t="s">
        <v>197</v>
      </c>
      <c r="B30" s="343"/>
      <c r="C30" s="343"/>
      <c r="D30" s="343"/>
      <c r="E30" s="343"/>
      <c r="F30" s="343"/>
      <c r="G30" s="162" t="str">
        <f t="shared" si="0"/>
        <v/>
      </c>
      <c r="H30" s="80">
        <f>U57+U63+U69+U213</f>
        <v>0</v>
      </c>
      <c r="I30" s="97" t="s">
        <v>36</v>
      </c>
      <c r="O30" s="9"/>
      <c r="Q30" s="8"/>
    </row>
    <row r="31" spans="1:18" ht="15" x14ac:dyDescent="0.2">
      <c r="A31" s="343" t="s">
        <v>196</v>
      </c>
      <c r="B31" s="343"/>
      <c r="C31" s="343"/>
      <c r="D31" s="343"/>
      <c r="E31" s="343"/>
      <c r="F31" s="343"/>
      <c r="G31" s="162" t="str">
        <f t="shared" si="0"/>
        <v/>
      </c>
      <c r="H31" s="80">
        <f>AB80</f>
        <v>0</v>
      </c>
      <c r="I31" s="97" t="s">
        <v>36</v>
      </c>
      <c r="O31" s="9"/>
      <c r="Q31" s="8"/>
    </row>
    <row r="32" spans="1:18" ht="15" x14ac:dyDescent="0.2">
      <c r="A32" s="246" t="s">
        <v>198</v>
      </c>
      <c r="B32" s="247"/>
      <c r="C32" s="247"/>
      <c r="D32" s="247"/>
      <c r="E32" s="247"/>
      <c r="F32" s="248"/>
      <c r="G32" s="162" t="str">
        <f t="shared" si="0"/>
        <v/>
      </c>
      <c r="H32" s="80">
        <f>V261</f>
        <v>0</v>
      </c>
      <c r="I32" s="97"/>
      <c r="O32" s="9"/>
      <c r="Q32" s="8"/>
    </row>
    <row r="33" spans="1:22" ht="15" x14ac:dyDescent="0.2">
      <c r="A33" s="360" t="s">
        <v>155</v>
      </c>
      <c r="B33" s="361"/>
      <c r="C33" s="361"/>
      <c r="D33" s="361"/>
      <c r="E33" s="361"/>
      <c r="F33" s="362"/>
      <c r="G33" s="162" t="str">
        <f t="shared" si="0"/>
        <v/>
      </c>
      <c r="H33" s="80">
        <f>AB89</f>
        <v>0</v>
      </c>
      <c r="I33" s="97" t="s">
        <v>36</v>
      </c>
      <c r="O33" s="9"/>
      <c r="Q33" s="8"/>
    </row>
    <row r="34" spans="1:22" ht="15" x14ac:dyDescent="0.2">
      <c r="A34" s="343" t="s">
        <v>199</v>
      </c>
      <c r="B34" s="343"/>
      <c r="C34" s="343"/>
      <c r="D34" s="343"/>
      <c r="E34" s="343"/>
      <c r="F34" s="343"/>
      <c r="G34" s="162" t="str">
        <f t="shared" si="0"/>
        <v/>
      </c>
      <c r="H34" s="80">
        <f>AG122</f>
        <v>0</v>
      </c>
      <c r="I34" s="97" t="s">
        <v>36</v>
      </c>
      <c r="O34" s="9"/>
      <c r="Q34" s="8"/>
    </row>
    <row r="35" spans="1:22" ht="15" x14ac:dyDescent="0.2">
      <c r="A35" s="343" t="s">
        <v>200</v>
      </c>
      <c r="B35" s="343"/>
      <c r="C35" s="343"/>
      <c r="D35" s="343"/>
      <c r="E35" s="343"/>
      <c r="F35" s="343"/>
      <c r="G35" s="162" t="str">
        <f t="shared" si="0"/>
        <v/>
      </c>
      <c r="H35" s="80" t="str">
        <f>X165</f>
        <v/>
      </c>
      <c r="I35" s="97" t="s">
        <v>36</v>
      </c>
      <c r="O35" s="9"/>
      <c r="Q35" s="8"/>
    </row>
    <row r="36" spans="1:22" ht="26.25" customHeight="1" x14ac:dyDescent="0.2">
      <c r="A36" s="62"/>
      <c r="B36" s="92"/>
      <c r="C36" s="92"/>
      <c r="D36" s="92"/>
      <c r="E36" s="92"/>
      <c r="F36" s="92"/>
      <c r="G36" s="140" t="s">
        <v>0</v>
      </c>
      <c r="H36" s="159" t="s">
        <v>107</v>
      </c>
      <c r="I36" s="140" t="s">
        <v>104</v>
      </c>
      <c r="J36" s="140" t="s">
        <v>104</v>
      </c>
      <c r="K36" s="159" t="s">
        <v>106</v>
      </c>
      <c r="O36" s="9"/>
      <c r="Q36" s="8"/>
    </row>
    <row r="37" spans="1:22" ht="15" x14ac:dyDescent="0.2">
      <c r="A37" s="348" t="s">
        <v>111</v>
      </c>
      <c r="B37" s="349"/>
      <c r="C37" s="349"/>
      <c r="D37" s="349"/>
      <c r="E37" s="349"/>
      <c r="F37" s="350"/>
      <c r="G37" s="162" t="str">
        <f>IF($C$2="","",$C$2)</f>
        <v/>
      </c>
      <c r="H37" s="68">
        <f>S96</f>
        <v>0</v>
      </c>
      <c r="I37" s="139">
        <f>P96</f>
        <v>0</v>
      </c>
      <c r="J37" s="139">
        <f>R96</f>
        <v>0</v>
      </c>
      <c r="K37" s="158">
        <f>X96</f>
        <v>0</v>
      </c>
      <c r="O37" s="9"/>
      <c r="Q37" s="8"/>
    </row>
    <row r="38" spans="1:22" ht="13.15" customHeight="1" x14ac:dyDescent="0.2">
      <c r="A38" s="92"/>
      <c r="B38" s="92"/>
      <c r="C38" s="92"/>
      <c r="D38" s="92"/>
      <c r="E38" s="92"/>
      <c r="F38" s="92"/>
      <c r="G38" s="99"/>
      <c r="H38" s="100"/>
      <c r="I38" s="101"/>
      <c r="O38" s="9"/>
      <c r="Q38" s="8"/>
    </row>
    <row r="39" spans="1:22" ht="13.15" customHeight="1" x14ac:dyDescent="0.2">
      <c r="A39" s="102" t="s">
        <v>150</v>
      </c>
      <c r="B39" s="92"/>
      <c r="C39" s="92"/>
      <c r="D39" s="92"/>
      <c r="E39" s="92"/>
      <c r="F39" s="92"/>
      <c r="G39" s="99"/>
      <c r="H39" s="100"/>
      <c r="I39" s="101"/>
      <c r="O39" s="9"/>
      <c r="Q39" s="8"/>
    </row>
    <row r="40" spans="1:22" x14ac:dyDescent="0.2">
      <c r="A40" s="153" t="s">
        <v>140</v>
      </c>
      <c r="B40" s="49"/>
      <c r="C40" s="49"/>
      <c r="D40" s="49"/>
      <c r="E40" s="49"/>
      <c r="F40" s="49"/>
      <c r="G40" s="49"/>
      <c r="H40" s="49"/>
      <c r="I40" s="103"/>
      <c r="O40" s="9"/>
      <c r="Q40" s="8"/>
    </row>
    <row r="41" spans="1:22" ht="24.75" customHeight="1" x14ac:dyDescent="0.2">
      <c r="A41" s="351" t="s">
        <v>89</v>
      </c>
      <c r="B41" s="352"/>
      <c r="C41" s="352"/>
      <c r="D41" s="352"/>
      <c r="E41" s="352"/>
      <c r="F41" s="352"/>
      <c r="G41" s="352"/>
      <c r="H41" s="352"/>
      <c r="I41" s="352"/>
      <c r="J41" s="352"/>
      <c r="K41" s="353"/>
      <c r="O41" s="9"/>
      <c r="Q41" s="8"/>
    </row>
    <row r="42" spans="1:22" ht="40.9" customHeight="1" x14ac:dyDescent="0.2">
      <c r="H42" s="14"/>
      <c r="J42" s="354" t="s">
        <v>112</v>
      </c>
      <c r="K42" s="363" t="s">
        <v>192</v>
      </c>
      <c r="L42" s="363"/>
      <c r="N42" s="35" t="s">
        <v>151</v>
      </c>
      <c r="O42" s="12"/>
      <c r="Q42" s="7"/>
      <c r="R42"/>
    </row>
    <row r="43" spans="1:22" ht="25.5" x14ac:dyDescent="0.2">
      <c r="A43" s="41" t="s">
        <v>47</v>
      </c>
      <c r="H43" s="14"/>
      <c r="J43" s="355"/>
      <c r="K43" s="364"/>
      <c r="L43" s="364"/>
      <c r="N43" s="167" t="s">
        <v>0</v>
      </c>
      <c r="O43" s="167" t="s">
        <v>32</v>
      </c>
      <c r="P43" s="167" t="s">
        <v>30</v>
      </c>
      <c r="Q43" s="10"/>
      <c r="R43"/>
      <c r="S43" s="13"/>
      <c r="T43" s="13"/>
      <c r="U43" s="2"/>
    </row>
    <row r="44" spans="1:22" ht="39.75" x14ac:dyDescent="0.2">
      <c r="A44" s="25" t="s">
        <v>0</v>
      </c>
      <c r="B44" s="25" t="s">
        <v>9</v>
      </c>
      <c r="C44" s="250" t="s">
        <v>209</v>
      </c>
      <c r="D44" s="169" t="s">
        <v>46</v>
      </c>
      <c r="E44" s="250" t="s">
        <v>208</v>
      </c>
      <c r="F44" s="25" t="s">
        <v>28</v>
      </c>
      <c r="G44" s="25" t="s">
        <v>92</v>
      </c>
      <c r="H44" s="25" t="s">
        <v>12</v>
      </c>
      <c r="I44" s="25" t="s">
        <v>12</v>
      </c>
      <c r="J44" s="25" t="s">
        <v>113</v>
      </c>
      <c r="K44" s="25" t="s">
        <v>15</v>
      </c>
      <c r="L44" s="25" t="s">
        <v>29</v>
      </c>
      <c r="M44" s="10"/>
      <c r="N44" s="167"/>
      <c r="O44" s="167"/>
      <c r="P44" s="167"/>
      <c r="Q44" s="8"/>
      <c r="R44" s="10"/>
      <c r="T44" s="13"/>
      <c r="U44" s="13"/>
      <c r="V44" s="2"/>
    </row>
    <row r="45" spans="1:22" ht="12.75" customHeight="1" x14ac:dyDescent="0.2">
      <c r="A45" s="211" t="str">
        <f>IF($C$2="","",$C$2)</f>
        <v/>
      </c>
      <c r="B45" s="67"/>
      <c r="C45" s="67"/>
      <c r="D45" s="67"/>
      <c r="E45" s="67"/>
      <c r="F45" s="155"/>
      <c r="G45" s="146" t="str">
        <f>IF(F45="","",IF(F45&lt;G$24,"s",IF(F45&lt;I$24,"m","l")))</f>
        <v/>
      </c>
      <c r="H45" s="34">
        <v>10000</v>
      </c>
      <c r="I45" s="114" t="str">
        <f t="shared" ref="I45:I69" si="1">IF(G45="","",IF(G45="s",H45/M$19,IF(G45="m",H45/M$20,H45/M$21)))</f>
        <v/>
      </c>
      <c r="J45" s="123"/>
      <c r="K45" s="171" t="str">
        <f>IF(F45="","",IF(J45="",0.5*EXP(-1.499+(2.148*LN(F45))+(0.207*(LN(F45))^2)-(0.0281*(LN(F45))^3)),J45*EXP(-1.499+(2.148*LN(F45))+(0.207*(LN(F45))^2)-(0.0281*(LN(F45))^3))))</f>
        <v/>
      </c>
      <c r="L45" s="115" t="str">
        <f t="shared" ref="L45:L109" si="2">IF(I45="","",K45*I45)</f>
        <v/>
      </c>
      <c r="M45" s="10"/>
      <c r="N45" s="211" t="str">
        <f>IF($C$2="","",$C$2)</f>
        <v/>
      </c>
      <c r="O45" s="20">
        <f>SUM(L45:L344)</f>
        <v>0</v>
      </c>
      <c r="P45" s="37">
        <f>(O45*0.001)*0.47</f>
        <v>0</v>
      </c>
      <c r="Q45" s="16"/>
      <c r="R45" s="10"/>
      <c r="T45" s="13"/>
      <c r="U45" s="13"/>
      <c r="V45" s="2"/>
    </row>
    <row r="46" spans="1:22" x14ac:dyDescent="0.2">
      <c r="A46" s="211" t="str">
        <f t="shared" ref="A46:A110" si="3">IF($C$2="","",$C$2)</f>
        <v/>
      </c>
      <c r="B46" s="67"/>
      <c r="C46" s="67"/>
      <c r="D46" s="67"/>
      <c r="E46" s="67"/>
      <c r="F46" s="155"/>
      <c r="G46" s="146" t="str">
        <f t="shared" ref="G46:G110" si="4">IF(F46="","",IF(F46&lt;G$24,"s",IF(F46&lt;I$24,"m","l")))</f>
        <v/>
      </c>
      <c r="H46" s="34">
        <v>10000</v>
      </c>
      <c r="I46" s="114" t="str">
        <f t="shared" si="1"/>
        <v/>
      </c>
      <c r="J46" s="123"/>
      <c r="K46" s="171" t="str">
        <f t="shared" ref="K46:K109" si="5">IF(F46="","",IF(J46="",0.5*EXP(-1.499+(2.148*LN(F46))+(0.207*(LN(F46))^2)-(0.0281*(LN(F46))^3)),J46*EXP(-1.499+(2.148*LN(F46))+(0.207*(LN(F46))^2)-(0.0281*(LN(F46))^3))))</f>
        <v/>
      </c>
      <c r="L46" s="115" t="str">
        <f t="shared" si="2"/>
        <v/>
      </c>
      <c r="M46" s="10"/>
      <c r="N46" s="17"/>
      <c r="O46" s="11"/>
      <c r="P46" s="15"/>
      <c r="Q46" s="16"/>
      <c r="R46" s="10"/>
      <c r="V46" s="2"/>
    </row>
    <row r="47" spans="1:22" x14ac:dyDescent="0.2">
      <c r="A47" s="211" t="str">
        <f t="shared" si="3"/>
        <v/>
      </c>
      <c r="B47" s="67"/>
      <c r="C47" s="67"/>
      <c r="D47" s="67"/>
      <c r="E47" s="67"/>
      <c r="F47" s="155"/>
      <c r="G47" s="146" t="str">
        <f t="shared" si="4"/>
        <v/>
      </c>
      <c r="H47" s="34">
        <v>10000</v>
      </c>
      <c r="I47" s="114" t="str">
        <f t="shared" si="1"/>
        <v/>
      </c>
      <c r="J47" s="123"/>
      <c r="K47" s="171" t="str">
        <f t="shared" si="5"/>
        <v/>
      </c>
      <c r="L47" s="115" t="str">
        <f t="shared" si="2"/>
        <v/>
      </c>
      <c r="M47" s="10"/>
      <c r="N47" s="33" t="s">
        <v>202</v>
      </c>
    </row>
    <row r="48" spans="1:22" x14ac:dyDescent="0.2">
      <c r="A48" s="211" t="str">
        <f t="shared" si="3"/>
        <v/>
      </c>
      <c r="B48" s="67"/>
      <c r="C48" s="67"/>
      <c r="D48" s="67"/>
      <c r="E48" s="67"/>
      <c r="F48" s="155"/>
      <c r="G48" s="146" t="str">
        <f t="shared" si="4"/>
        <v/>
      </c>
      <c r="H48" s="34">
        <v>10000</v>
      </c>
      <c r="I48" s="114" t="str">
        <f t="shared" si="1"/>
        <v/>
      </c>
      <c r="J48" s="123"/>
      <c r="K48" s="171" t="str">
        <f t="shared" si="5"/>
        <v/>
      </c>
      <c r="L48" s="115" t="str">
        <f t="shared" si="2"/>
        <v/>
      </c>
      <c r="M48" s="10"/>
      <c r="N48" s="356" t="s">
        <v>0</v>
      </c>
      <c r="O48" s="356" t="s">
        <v>37</v>
      </c>
      <c r="P48" s="357" t="s">
        <v>126</v>
      </c>
      <c r="Q48" s="365" t="s">
        <v>39</v>
      </c>
      <c r="R48" s="356" t="s">
        <v>12</v>
      </c>
      <c r="S48" s="356" t="s">
        <v>40</v>
      </c>
      <c r="T48" s="366" t="s">
        <v>41</v>
      </c>
      <c r="U48" s="356" t="s">
        <v>42</v>
      </c>
    </row>
    <row r="49" spans="1:21" x14ac:dyDescent="0.2">
      <c r="A49" s="211" t="str">
        <f t="shared" si="3"/>
        <v/>
      </c>
      <c r="B49" s="67"/>
      <c r="C49" s="67"/>
      <c r="D49" s="67"/>
      <c r="E49" s="67"/>
      <c r="F49" s="155"/>
      <c r="G49" s="146" t="str">
        <f t="shared" si="4"/>
        <v/>
      </c>
      <c r="H49" s="34">
        <v>10000</v>
      </c>
      <c r="I49" s="114" t="str">
        <f t="shared" si="1"/>
        <v/>
      </c>
      <c r="J49" s="123"/>
      <c r="K49" s="171" t="str">
        <f t="shared" si="5"/>
        <v/>
      </c>
      <c r="L49" s="115" t="str">
        <f t="shared" si="2"/>
        <v/>
      </c>
      <c r="M49" s="10"/>
      <c r="N49" s="356"/>
      <c r="O49" s="356"/>
      <c r="P49" s="358"/>
      <c r="Q49" s="365"/>
      <c r="R49" s="356"/>
      <c r="S49" s="356"/>
      <c r="T49" s="356"/>
      <c r="U49" s="356"/>
    </row>
    <row r="50" spans="1:21" x14ac:dyDescent="0.2">
      <c r="A50" s="211" t="str">
        <f t="shared" si="3"/>
        <v/>
      </c>
      <c r="B50" s="67"/>
      <c r="C50" s="67"/>
      <c r="D50" s="67"/>
      <c r="E50" s="67"/>
      <c r="F50" s="155"/>
      <c r="G50" s="146" t="str">
        <f t="shared" si="4"/>
        <v/>
      </c>
      <c r="H50" s="34">
        <v>10000</v>
      </c>
      <c r="I50" s="114" t="str">
        <f t="shared" si="1"/>
        <v/>
      </c>
      <c r="J50" s="123"/>
      <c r="K50" s="171" t="str">
        <f t="shared" si="5"/>
        <v/>
      </c>
      <c r="L50" s="115" t="str">
        <f t="shared" si="2"/>
        <v/>
      </c>
      <c r="M50" s="10"/>
      <c r="N50" s="356"/>
      <c r="O50" s="356"/>
      <c r="P50" s="359"/>
      <c r="Q50" s="365"/>
      <c r="R50" s="356"/>
      <c r="S50" s="356"/>
      <c r="T50" s="356"/>
      <c r="U50" s="367"/>
    </row>
    <row r="51" spans="1:21" x14ac:dyDescent="0.2">
      <c r="A51" s="211" t="str">
        <f t="shared" si="3"/>
        <v/>
      </c>
      <c r="B51" s="67"/>
      <c r="C51" s="67"/>
      <c r="D51" s="67"/>
      <c r="E51" s="67"/>
      <c r="F51" s="155"/>
      <c r="G51" s="146" t="str">
        <f t="shared" si="4"/>
        <v/>
      </c>
      <c r="H51" s="34">
        <v>10000</v>
      </c>
      <c r="I51" s="114" t="str">
        <f t="shared" si="1"/>
        <v/>
      </c>
      <c r="J51" s="123"/>
      <c r="K51" s="171" t="str">
        <f t="shared" si="5"/>
        <v/>
      </c>
      <c r="L51" s="115" t="str">
        <f t="shared" si="2"/>
        <v/>
      </c>
      <c r="M51" s="10"/>
      <c r="N51" s="211" t="str">
        <f>IF($C$2="","",$C$2)</f>
        <v/>
      </c>
      <c r="O51" s="66"/>
      <c r="P51" s="66"/>
      <c r="Q51" s="151"/>
      <c r="R51" s="23" t="str">
        <f>IF(Q51="","",10000/Q51)</f>
        <v/>
      </c>
      <c r="S51" s="197"/>
      <c r="T51" s="31" t="str">
        <f>IF(O51="","",O51*S51*R51)</f>
        <v/>
      </c>
      <c r="U51" s="76">
        <f>IF(O51="",0,(T51*0.001)*0.47)</f>
        <v>0</v>
      </c>
    </row>
    <row r="52" spans="1:21" x14ac:dyDescent="0.2">
      <c r="A52" s="211" t="str">
        <f t="shared" si="3"/>
        <v/>
      </c>
      <c r="B52" s="67"/>
      <c r="C52" s="67"/>
      <c r="D52" s="67"/>
      <c r="E52" s="67"/>
      <c r="F52" s="155"/>
      <c r="G52" s="146" t="str">
        <f t="shared" si="4"/>
        <v/>
      </c>
      <c r="H52" s="34">
        <v>10000</v>
      </c>
      <c r="I52" s="114" t="str">
        <f t="shared" si="1"/>
        <v/>
      </c>
      <c r="J52" s="123"/>
      <c r="K52" s="171" t="str">
        <f t="shared" si="5"/>
        <v/>
      </c>
      <c r="L52" s="115" t="str">
        <f t="shared" si="2"/>
        <v/>
      </c>
      <c r="M52" s="10"/>
      <c r="N52" s="138"/>
      <c r="O52" s="138"/>
      <c r="P52" s="138"/>
      <c r="Q52" s="152"/>
      <c r="R52" s="149"/>
      <c r="S52" s="150"/>
      <c r="T52" s="117"/>
      <c r="U52" s="148"/>
    </row>
    <row r="53" spans="1:21" x14ac:dyDescent="0.2">
      <c r="A53" s="211" t="str">
        <f t="shared" si="3"/>
        <v/>
      </c>
      <c r="B53" s="67"/>
      <c r="C53" s="67"/>
      <c r="D53" s="67"/>
      <c r="E53" s="67"/>
      <c r="F53" s="155"/>
      <c r="G53" s="146" t="str">
        <f t="shared" si="4"/>
        <v/>
      </c>
      <c r="H53" s="34">
        <v>10000</v>
      </c>
      <c r="I53" s="114" t="str">
        <f t="shared" si="1"/>
        <v/>
      </c>
      <c r="J53" s="123"/>
      <c r="K53" s="171" t="str">
        <f t="shared" si="5"/>
        <v/>
      </c>
      <c r="L53" s="115" t="str">
        <f t="shared" si="2"/>
        <v/>
      </c>
      <c r="M53" s="10"/>
      <c r="N53" s="33" t="s">
        <v>203</v>
      </c>
      <c r="Q53" s="50"/>
      <c r="R53"/>
      <c r="S53" s="6"/>
    </row>
    <row r="54" spans="1:21" ht="12.75" customHeight="1" x14ac:dyDescent="0.2">
      <c r="A54" s="211" t="str">
        <f t="shared" si="3"/>
        <v/>
      </c>
      <c r="B54" s="67"/>
      <c r="C54" s="67"/>
      <c r="D54" s="67"/>
      <c r="E54" s="67"/>
      <c r="F54" s="155"/>
      <c r="G54" s="146" t="str">
        <f t="shared" si="4"/>
        <v/>
      </c>
      <c r="H54" s="34">
        <v>10000</v>
      </c>
      <c r="I54" s="114" t="str">
        <f t="shared" si="1"/>
        <v/>
      </c>
      <c r="J54" s="123"/>
      <c r="K54" s="171" t="str">
        <f t="shared" si="5"/>
        <v/>
      </c>
      <c r="L54" s="115" t="str">
        <f t="shared" si="2"/>
        <v/>
      </c>
      <c r="M54" s="10"/>
      <c r="N54" s="368" t="s">
        <v>0</v>
      </c>
      <c r="O54" s="368" t="s">
        <v>128</v>
      </c>
      <c r="P54" s="369" t="s">
        <v>126</v>
      </c>
      <c r="Q54" s="365" t="s">
        <v>39</v>
      </c>
      <c r="R54" s="356" t="s">
        <v>12</v>
      </c>
      <c r="S54" s="368" t="s">
        <v>127</v>
      </c>
      <c r="T54" s="368" t="s">
        <v>135</v>
      </c>
      <c r="U54" s="368" t="s">
        <v>186</v>
      </c>
    </row>
    <row r="55" spans="1:21" ht="12.75" customHeight="1" x14ac:dyDescent="0.2">
      <c r="A55" s="211" t="str">
        <f t="shared" si="3"/>
        <v/>
      </c>
      <c r="B55" s="67"/>
      <c r="C55" s="67"/>
      <c r="D55" s="67"/>
      <c r="E55" s="67"/>
      <c r="F55" s="155"/>
      <c r="G55" s="146" t="str">
        <f t="shared" si="4"/>
        <v/>
      </c>
      <c r="H55" s="34">
        <v>10000</v>
      </c>
      <c r="I55" s="114" t="str">
        <f t="shared" si="1"/>
        <v/>
      </c>
      <c r="J55" s="123"/>
      <c r="K55" s="171" t="str">
        <f t="shared" si="5"/>
        <v/>
      </c>
      <c r="L55" s="115" t="str">
        <f t="shared" si="2"/>
        <v/>
      </c>
      <c r="M55" s="10"/>
      <c r="N55" s="356"/>
      <c r="O55" s="356"/>
      <c r="P55" s="370"/>
      <c r="Q55" s="365"/>
      <c r="R55" s="356"/>
      <c r="S55" s="356"/>
      <c r="T55" s="356"/>
      <c r="U55" s="356"/>
    </row>
    <row r="56" spans="1:21" x14ac:dyDescent="0.2">
      <c r="A56" s="211" t="str">
        <f t="shared" si="3"/>
        <v/>
      </c>
      <c r="B56" s="67"/>
      <c r="C56" s="67"/>
      <c r="D56" s="67"/>
      <c r="E56" s="67"/>
      <c r="F56" s="155"/>
      <c r="G56" s="146" t="str">
        <f t="shared" si="4"/>
        <v/>
      </c>
      <c r="H56" s="34">
        <v>10000</v>
      </c>
      <c r="I56" s="114" t="str">
        <f t="shared" si="1"/>
        <v/>
      </c>
      <c r="J56" s="123"/>
      <c r="K56" s="171" t="str">
        <f t="shared" si="5"/>
        <v/>
      </c>
      <c r="L56" s="115" t="str">
        <f t="shared" si="2"/>
        <v/>
      </c>
      <c r="M56" s="10"/>
      <c r="N56" s="356"/>
      <c r="O56" s="356"/>
      <c r="P56" s="371"/>
      <c r="Q56" s="365"/>
      <c r="R56" s="356"/>
      <c r="S56" s="356"/>
      <c r="T56" s="356"/>
      <c r="U56" s="356"/>
    </row>
    <row r="57" spans="1:21" ht="12.75" customHeight="1" x14ac:dyDescent="0.2">
      <c r="A57" s="211" t="str">
        <f t="shared" si="3"/>
        <v/>
      </c>
      <c r="B57" s="67"/>
      <c r="C57" s="67"/>
      <c r="D57" s="67"/>
      <c r="E57" s="67"/>
      <c r="F57" s="155"/>
      <c r="G57" s="146" t="str">
        <f t="shared" si="4"/>
        <v/>
      </c>
      <c r="H57" s="34">
        <v>10000</v>
      </c>
      <c r="I57" s="114" t="str">
        <f t="shared" si="1"/>
        <v/>
      </c>
      <c r="J57" s="123"/>
      <c r="K57" s="171" t="str">
        <f t="shared" si="5"/>
        <v/>
      </c>
      <c r="L57" s="115" t="str">
        <f t="shared" si="2"/>
        <v/>
      </c>
      <c r="M57" s="10"/>
      <c r="N57" s="211" t="str">
        <f>IF($C$2="","",$C$2)</f>
        <v/>
      </c>
      <c r="O57" s="66"/>
      <c r="P57" s="66"/>
      <c r="Q57" s="241" t="str">
        <f>IF(P57="","",PI()*(P57^2))</f>
        <v/>
      </c>
      <c r="R57" s="23" t="str">
        <f>IF(Q57="","",10000/Q57)</f>
        <v/>
      </c>
      <c r="S57" s="67"/>
      <c r="T57" s="31" t="str">
        <f>IF(O57="","",O57*S57*R57)</f>
        <v/>
      </c>
      <c r="U57" s="76">
        <f>IF(O57="",0,(T57*0.001)*0.47)</f>
        <v>0</v>
      </c>
    </row>
    <row r="58" spans="1:21" ht="12.75" customHeight="1" x14ac:dyDescent="0.2">
      <c r="A58" s="211" t="str">
        <f t="shared" si="3"/>
        <v/>
      </c>
      <c r="B58" s="67"/>
      <c r="C58" s="67"/>
      <c r="D58" s="67"/>
      <c r="E58" s="67"/>
      <c r="F58" s="155"/>
      <c r="G58" s="146" t="str">
        <f t="shared" si="4"/>
        <v/>
      </c>
      <c r="H58" s="34">
        <v>10000</v>
      </c>
      <c r="I58" s="114" t="str">
        <f t="shared" si="1"/>
        <v/>
      </c>
      <c r="J58" s="123"/>
      <c r="K58" s="171" t="str">
        <f t="shared" si="5"/>
        <v/>
      </c>
      <c r="L58" s="115" t="str">
        <f t="shared" si="2"/>
        <v/>
      </c>
      <c r="M58" s="10"/>
      <c r="N58" s="138"/>
      <c r="O58" s="138"/>
      <c r="P58" s="138"/>
      <c r="Q58" s="152"/>
      <c r="R58" s="149"/>
      <c r="S58" s="150"/>
      <c r="T58" s="117"/>
      <c r="U58" s="148"/>
    </row>
    <row r="59" spans="1:21" ht="12.75" customHeight="1" x14ac:dyDescent="0.2">
      <c r="A59" s="211" t="str">
        <f t="shared" si="3"/>
        <v/>
      </c>
      <c r="B59" s="67"/>
      <c r="C59" s="67"/>
      <c r="D59" s="67"/>
      <c r="E59" s="67"/>
      <c r="F59" s="155"/>
      <c r="G59" s="146" t="str">
        <f t="shared" si="4"/>
        <v/>
      </c>
      <c r="H59" s="34">
        <v>10000</v>
      </c>
      <c r="I59" s="114" t="str">
        <f t="shared" si="1"/>
        <v/>
      </c>
      <c r="J59" s="123"/>
      <c r="K59" s="171" t="str">
        <f t="shared" si="5"/>
        <v/>
      </c>
      <c r="L59" s="115" t="str">
        <f t="shared" si="2"/>
        <v/>
      </c>
      <c r="M59" s="10"/>
      <c r="N59" s="33" t="s">
        <v>204</v>
      </c>
      <c r="Q59" s="50"/>
      <c r="R59"/>
      <c r="S59" s="6"/>
    </row>
    <row r="60" spans="1:21" ht="12.75" customHeight="1" x14ac:dyDescent="0.2">
      <c r="A60" s="211" t="str">
        <f t="shared" si="3"/>
        <v/>
      </c>
      <c r="B60" s="67"/>
      <c r="C60" s="67"/>
      <c r="D60" s="67"/>
      <c r="E60" s="67"/>
      <c r="F60" s="155"/>
      <c r="G60" s="146" t="str">
        <f t="shared" si="4"/>
        <v/>
      </c>
      <c r="H60" s="34">
        <v>10000</v>
      </c>
      <c r="I60" s="114" t="str">
        <f t="shared" si="1"/>
        <v/>
      </c>
      <c r="J60" s="123"/>
      <c r="K60" s="171" t="str">
        <f t="shared" si="5"/>
        <v/>
      </c>
      <c r="L60" s="115" t="str">
        <f t="shared" si="2"/>
        <v/>
      </c>
      <c r="M60" s="10"/>
      <c r="N60" s="368" t="s">
        <v>0</v>
      </c>
      <c r="O60" s="368" t="s">
        <v>128</v>
      </c>
      <c r="P60" s="369" t="s">
        <v>126</v>
      </c>
      <c r="Q60" s="365" t="s">
        <v>39</v>
      </c>
      <c r="R60" s="356" t="s">
        <v>12</v>
      </c>
      <c r="S60" s="368" t="s">
        <v>127</v>
      </c>
      <c r="T60" s="368" t="s">
        <v>136</v>
      </c>
      <c r="U60" s="368" t="s">
        <v>185</v>
      </c>
    </row>
    <row r="61" spans="1:21" x14ac:dyDescent="0.2">
      <c r="A61" s="211" t="str">
        <f t="shared" si="3"/>
        <v/>
      </c>
      <c r="B61" s="67"/>
      <c r="C61" s="67"/>
      <c r="D61" s="67"/>
      <c r="E61" s="67"/>
      <c r="F61" s="155"/>
      <c r="G61" s="146" t="str">
        <f t="shared" si="4"/>
        <v/>
      </c>
      <c r="H61" s="34">
        <v>10000</v>
      </c>
      <c r="I61" s="114" t="str">
        <f t="shared" si="1"/>
        <v/>
      </c>
      <c r="J61" s="123"/>
      <c r="K61" s="171" t="str">
        <f t="shared" si="5"/>
        <v/>
      </c>
      <c r="L61" s="115" t="str">
        <f t="shared" si="2"/>
        <v/>
      </c>
      <c r="M61" s="10"/>
      <c r="N61" s="356"/>
      <c r="O61" s="356"/>
      <c r="P61" s="370"/>
      <c r="Q61" s="365"/>
      <c r="R61" s="356"/>
      <c r="S61" s="356"/>
      <c r="T61" s="356"/>
      <c r="U61" s="356"/>
    </row>
    <row r="62" spans="1:21" x14ac:dyDescent="0.2">
      <c r="A62" s="211" t="str">
        <f t="shared" si="3"/>
        <v/>
      </c>
      <c r="B62" s="67"/>
      <c r="C62" s="67"/>
      <c r="D62" s="67"/>
      <c r="E62" s="67"/>
      <c r="F62" s="155"/>
      <c r="G62" s="146" t="str">
        <f t="shared" si="4"/>
        <v/>
      </c>
      <c r="H62" s="34">
        <v>10000</v>
      </c>
      <c r="I62" s="114" t="str">
        <f t="shared" si="1"/>
        <v/>
      </c>
      <c r="J62" s="123"/>
      <c r="K62" s="171" t="str">
        <f t="shared" si="5"/>
        <v/>
      </c>
      <c r="L62" s="115" t="str">
        <f t="shared" si="2"/>
        <v/>
      </c>
      <c r="M62" s="10"/>
      <c r="N62" s="356"/>
      <c r="O62" s="356"/>
      <c r="P62" s="371"/>
      <c r="Q62" s="365"/>
      <c r="R62" s="356"/>
      <c r="S62" s="356"/>
      <c r="T62" s="356"/>
      <c r="U62" s="356"/>
    </row>
    <row r="63" spans="1:21" x14ac:dyDescent="0.2">
      <c r="A63" s="211" t="str">
        <f t="shared" si="3"/>
        <v/>
      </c>
      <c r="B63" s="67"/>
      <c r="C63" s="67"/>
      <c r="D63" s="67"/>
      <c r="E63" s="67"/>
      <c r="F63" s="155"/>
      <c r="G63" s="146" t="str">
        <f t="shared" si="4"/>
        <v/>
      </c>
      <c r="H63" s="34">
        <v>10000</v>
      </c>
      <c r="I63" s="114" t="str">
        <f t="shared" si="1"/>
        <v/>
      </c>
      <c r="J63" s="123"/>
      <c r="K63" s="171" t="str">
        <f t="shared" si="5"/>
        <v/>
      </c>
      <c r="L63" s="115" t="str">
        <f t="shared" si="2"/>
        <v/>
      </c>
      <c r="M63" s="10"/>
      <c r="N63" s="211" t="str">
        <f>IF($C$2="","",$C$2)</f>
        <v/>
      </c>
      <c r="O63" s="66"/>
      <c r="P63" s="66"/>
      <c r="Q63" s="241" t="str">
        <f>IF(P63="","",PI()*(P63^2))</f>
        <v/>
      </c>
      <c r="R63" s="23" t="str">
        <f>IF(Q63="","",10000/Q63)</f>
        <v/>
      </c>
      <c r="S63" s="67"/>
      <c r="T63" s="31" t="str">
        <f>IF(O63="","",O63*S63*R63)</f>
        <v/>
      </c>
      <c r="U63" s="76">
        <f>IF(O63="",0,(T63*0.001)*0.47)</f>
        <v>0</v>
      </c>
    </row>
    <row r="64" spans="1:21" ht="14.25" customHeight="1" x14ac:dyDescent="0.2">
      <c r="A64" s="211" t="str">
        <f t="shared" si="3"/>
        <v/>
      </c>
      <c r="B64" s="67"/>
      <c r="C64" s="67"/>
      <c r="D64" s="67"/>
      <c r="E64" s="67"/>
      <c r="F64" s="155"/>
      <c r="G64" s="146" t="str">
        <f t="shared" si="4"/>
        <v/>
      </c>
      <c r="H64" s="34">
        <v>10000</v>
      </c>
      <c r="I64" s="114" t="str">
        <f t="shared" si="1"/>
        <v/>
      </c>
      <c r="J64" s="123"/>
      <c r="K64" s="171" t="str">
        <f t="shared" si="5"/>
        <v/>
      </c>
      <c r="L64" s="115" t="str">
        <f t="shared" si="2"/>
        <v/>
      </c>
      <c r="M64" s="10"/>
      <c r="N64" s="138"/>
      <c r="O64" s="138"/>
      <c r="P64" s="138"/>
      <c r="Q64" s="152"/>
      <c r="R64" s="149"/>
      <c r="S64" s="150"/>
      <c r="T64" s="117"/>
      <c r="U64" s="148"/>
    </row>
    <row r="65" spans="1:36" ht="14.25" customHeight="1" x14ac:dyDescent="0.2">
      <c r="A65" s="211" t="str">
        <f t="shared" si="3"/>
        <v/>
      </c>
      <c r="B65" s="67"/>
      <c r="C65" s="67"/>
      <c r="D65" s="67"/>
      <c r="E65" s="67"/>
      <c r="F65" s="155"/>
      <c r="G65" s="146" t="str">
        <f t="shared" si="4"/>
        <v/>
      </c>
      <c r="H65" s="34">
        <v>10000</v>
      </c>
      <c r="I65" s="114" t="str">
        <f t="shared" si="1"/>
        <v/>
      </c>
      <c r="J65" s="123"/>
      <c r="K65" s="171" t="str">
        <f t="shared" si="5"/>
        <v/>
      </c>
      <c r="L65" s="115" t="str">
        <f t="shared" si="2"/>
        <v/>
      </c>
      <c r="M65" s="10"/>
      <c r="N65" s="33" t="s">
        <v>205</v>
      </c>
      <c r="Q65" s="50"/>
      <c r="R65"/>
      <c r="S65" s="6"/>
    </row>
    <row r="66" spans="1:36" ht="14.25" customHeight="1" x14ac:dyDescent="0.2">
      <c r="A66" s="211" t="str">
        <f t="shared" si="3"/>
        <v/>
      </c>
      <c r="B66" s="67"/>
      <c r="C66" s="67"/>
      <c r="D66" s="67"/>
      <c r="E66" s="67"/>
      <c r="F66" s="155"/>
      <c r="G66" s="146" t="str">
        <f t="shared" si="4"/>
        <v/>
      </c>
      <c r="H66" s="34">
        <v>10000</v>
      </c>
      <c r="I66" s="114" t="str">
        <f t="shared" si="1"/>
        <v/>
      </c>
      <c r="J66" s="123"/>
      <c r="K66" s="171" t="str">
        <f t="shared" si="5"/>
        <v/>
      </c>
      <c r="L66" s="115" t="str">
        <f t="shared" si="2"/>
        <v/>
      </c>
      <c r="M66" s="10"/>
      <c r="N66" s="368" t="s">
        <v>0</v>
      </c>
      <c r="O66" s="368" t="s">
        <v>128</v>
      </c>
      <c r="P66" s="369" t="s">
        <v>126</v>
      </c>
      <c r="Q66" s="365" t="s">
        <v>39</v>
      </c>
      <c r="R66" s="356" t="s">
        <v>12</v>
      </c>
      <c r="S66" s="368" t="s">
        <v>127</v>
      </c>
      <c r="T66" s="368" t="s">
        <v>137</v>
      </c>
      <c r="U66" s="368" t="s">
        <v>184</v>
      </c>
    </row>
    <row r="67" spans="1:36" ht="14.25" customHeight="1" x14ac:dyDescent="0.2">
      <c r="A67" s="211" t="str">
        <f t="shared" si="3"/>
        <v/>
      </c>
      <c r="B67" s="67"/>
      <c r="C67" s="67"/>
      <c r="D67" s="67"/>
      <c r="E67" s="67"/>
      <c r="F67" s="155"/>
      <c r="G67" s="146" t="str">
        <f t="shared" si="4"/>
        <v/>
      </c>
      <c r="H67" s="34">
        <v>10000</v>
      </c>
      <c r="I67" s="114" t="str">
        <f t="shared" si="1"/>
        <v/>
      </c>
      <c r="J67" s="123"/>
      <c r="K67" s="171" t="str">
        <f t="shared" si="5"/>
        <v/>
      </c>
      <c r="L67" s="115" t="str">
        <f t="shared" si="2"/>
        <v/>
      </c>
      <c r="M67" s="10"/>
      <c r="N67" s="356"/>
      <c r="O67" s="356"/>
      <c r="P67" s="370"/>
      <c r="Q67" s="365"/>
      <c r="R67" s="356"/>
      <c r="S67" s="356"/>
      <c r="T67" s="356"/>
      <c r="U67" s="356"/>
    </row>
    <row r="68" spans="1:36" x14ac:dyDescent="0.2">
      <c r="A68" s="211" t="str">
        <f t="shared" si="3"/>
        <v/>
      </c>
      <c r="B68" s="67"/>
      <c r="C68" s="67"/>
      <c r="D68" s="67"/>
      <c r="E68" s="67"/>
      <c r="F68" s="155"/>
      <c r="G68" s="146" t="str">
        <f t="shared" si="4"/>
        <v/>
      </c>
      <c r="H68" s="34">
        <v>10000</v>
      </c>
      <c r="I68" s="114" t="str">
        <f t="shared" si="1"/>
        <v/>
      </c>
      <c r="J68" s="123"/>
      <c r="K68" s="171" t="str">
        <f t="shared" si="5"/>
        <v/>
      </c>
      <c r="L68" s="115" t="str">
        <f t="shared" si="2"/>
        <v/>
      </c>
      <c r="M68" s="10"/>
      <c r="N68" s="356"/>
      <c r="O68" s="356"/>
      <c r="P68" s="371"/>
      <c r="Q68" s="365"/>
      <c r="R68" s="356"/>
      <c r="S68" s="356"/>
      <c r="T68" s="356"/>
      <c r="U68" s="356"/>
    </row>
    <row r="69" spans="1:36" x14ac:dyDescent="0.2">
      <c r="A69" s="211" t="str">
        <f t="shared" si="3"/>
        <v/>
      </c>
      <c r="B69" s="67"/>
      <c r="C69" s="67"/>
      <c r="D69" s="67"/>
      <c r="E69" s="67"/>
      <c r="F69" s="155"/>
      <c r="G69" s="146" t="str">
        <f t="shared" si="4"/>
        <v/>
      </c>
      <c r="H69" s="34">
        <v>10000</v>
      </c>
      <c r="I69" s="114" t="str">
        <f t="shared" si="1"/>
        <v/>
      </c>
      <c r="J69" s="123"/>
      <c r="K69" s="171" t="str">
        <f t="shared" si="5"/>
        <v/>
      </c>
      <c r="L69" s="115" t="str">
        <f t="shared" si="2"/>
        <v/>
      </c>
      <c r="M69" s="10"/>
      <c r="N69" s="211" t="str">
        <f>IF($C$2="","",$C$2)</f>
        <v/>
      </c>
      <c r="O69" s="66"/>
      <c r="P69" s="66"/>
      <c r="Q69" s="241" t="str">
        <f>IF(P69="","",PI()*(P69^2))</f>
        <v/>
      </c>
      <c r="R69" s="23" t="str">
        <f>IF(Q69="","",10000/Q69)</f>
        <v/>
      </c>
      <c r="S69" s="67"/>
      <c r="T69" s="31" t="str">
        <f>IF(O69="","",O69*S69*R69)</f>
        <v/>
      </c>
      <c r="U69" s="76">
        <f>IF(O69="",0,(T69*0.001)*0.47)</f>
        <v>0</v>
      </c>
    </row>
    <row r="70" spans="1:36" x14ac:dyDescent="0.2">
      <c r="A70" s="211" t="str">
        <f t="shared" si="3"/>
        <v/>
      </c>
      <c r="B70" s="67"/>
      <c r="C70" s="67"/>
      <c r="D70" s="67"/>
      <c r="E70" s="67"/>
      <c r="F70" s="155"/>
      <c r="G70" s="146" t="str">
        <f t="shared" si="4"/>
        <v/>
      </c>
      <c r="H70" s="34">
        <v>10000</v>
      </c>
      <c r="I70" s="114" t="str">
        <f t="shared" ref="I70:I82" si="6">IF(G70="","",IF(G70="s",H70/M$19,IF(G70="m",H70/M$20,H70/M$21)))</f>
        <v/>
      </c>
      <c r="J70" s="123"/>
      <c r="K70" s="171" t="str">
        <f t="shared" si="5"/>
        <v/>
      </c>
      <c r="L70" s="115" t="str">
        <f t="shared" si="2"/>
        <v/>
      </c>
      <c r="M70" s="10"/>
    </row>
    <row r="71" spans="1:36" x14ac:dyDescent="0.2">
      <c r="A71" s="211" t="str">
        <f t="shared" si="3"/>
        <v/>
      </c>
      <c r="B71" s="67"/>
      <c r="C71" s="67"/>
      <c r="D71" s="67"/>
      <c r="E71" s="67"/>
      <c r="F71" s="155"/>
      <c r="G71" s="146" t="str">
        <f t="shared" si="4"/>
        <v/>
      </c>
      <c r="H71" s="34">
        <v>10000</v>
      </c>
      <c r="I71" s="114" t="str">
        <f t="shared" si="6"/>
        <v/>
      </c>
      <c r="J71" s="123"/>
      <c r="K71" s="171" t="str">
        <f t="shared" si="5"/>
        <v/>
      </c>
      <c r="L71" s="115" t="str">
        <f t="shared" si="2"/>
        <v/>
      </c>
    </row>
    <row r="72" spans="1:36" x14ac:dyDescent="0.2">
      <c r="A72" s="211" t="str">
        <f t="shared" si="3"/>
        <v/>
      </c>
      <c r="B72" s="67"/>
      <c r="C72" s="67"/>
      <c r="D72" s="67"/>
      <c r="E72" s="67"/>
      <c r="F72" s="155"/>
      <c r="G72" s="146" t="str">
        <f t="shared" si="4"/>
        <v/>
      </c>
      <c r="H72" s="34">
        <v>10000</v>
      </c>
      <c r="I72" s="114" t="str">
        <f t="shared" si="6"/>
        <v/>
      </c>
      <c r="J72" s="123"/>
      <c r="K72" s="171" t="str">
        <f t="shared" si="5"/>
        <v/>
      </c>
      <c r="L72" s="115" t="str">
        <f t="shared" si="2"/>
        <v/>
      </c>
      <c r="O72" s="11"/>
      <c r="P72" s="15"/>
      <c r="Q72" s="16"/>
      <c r="R72" s="10"/>
      <c r="V72" s="2"/>
    </row>
    <row r="73" spans="1:36" x14ac:dyDescent="0.2">
      <c r="A73" s="211" t="str">
        <f t="shared" si="3"/>
        <v/>
      </c>
      <c r="B73" s="67"/>
      <c r="C73" s="67"/>
      <c r="D73" s="67"/>
      <c r="E73" s="67"/>
      <c r="F73" s="155"/>
      <c r="G73" s="146" t="str">
        <f t="shared" si="4"/>
        <v/>
      </c>
      <c r="H73" s="34">
        <v>10000</v>
      </c>
      <c r="I73" s="114" t="str">
        <f t="shared" si="6"/>
        <v/>
      </c>
      <c r="J73" s="123"/>
      <c r="K73" s="171" t="str">
        <f t="shared" si="5"/>
        <v/>
      </c>
      <c r="L73" s="115" t="str">
        <f t="shared" si="2"/>
        <v/>
      </c>
      <c r="N73" s="36" t="s">
        <v>195</v>
      </c>
      <c r="O73" s="11"/>
      <c r="P73" s="15"/>
      <c r="Q73" s="16"/>
      <c r="R73" s="10"/>
      <c r="V73" s="2"/>
    </row>
    <row r="74" spans="1:36" x14ac:dyDescent="0.2">
      <c r="A74" s="211" t="str">
        <f t="shared" si="3"/>
        <v/>
      </c>
      <c r="B74" s="67"/>
      <c r="C74" s="67"/>
      <c r="D74" s="67"/>
      <c r="E74" s="67"/>
      <c r="F74" s="155"/>
      <c r="G74" s="146" t="str">
        <f t="shared" si="4"/>
        <v/>
      </c>
      <c r="H74" s="34">
        <v>10000</v>
      </c>
      <c r="I74" s="114" t="str">
        <f t="shared" si="6"/>
        <v/>
      </c>
      <c r="J74" s="123"/>
      <c r="K74" s="171" t="str">
        <f t="shared" si="5"/>
        <v/>
      </c>
      <c r="L74" s="115" t="str">
        <f t="shared" si="2"/>
        <v/>
      </c>
      <c r="N74" s="368" t="s">
        <v>0</v>
      </c>
      <c r="O74" s="356" t="s">
        <v>45</v>
      </c>
      <c r="P74" s="356" t="s">
        <v>38</v>
      </c>
      <c r="Q74" s="356" t="s">
        <v>122</v>
      </c>
      <c r="R74" s="356" t="s">
        <v>123</v>
      </c>
      <c r="S74" s="356" t="s">
        <v>16</v>
      </c>
      <c r="T74" s="366" t="s">
        <v>124</v>
      </c>
      <c r="U74" s="366" t="s">
        <v>125</v>
      </c>
      <c r="V74" s="356" t="s">
        <v>17</v>
      </c>
      <c r="W74" s="356" t="s">
        <v>18</v>
      </c>
      <c r="X74" s="356" t="s">
        <v>19</v>
      </c>
      <c r="Y74" s="356" t="s">
        <v>20</v>
      </c>
      <c r="Z74" s="356" t="s">
        <v>12</v>
      </c>
      <c r="AA74" s="356" t="s">
        <v>21</v>
      </c>
      <c r="AB74" s="356" t="s">
        <v>35</v>
      </c>
    </row>
    <row r="75" spans="1:36" x14ac:dyDescent="0.2">
      <c r="A75" s="211" t="str">
        <f t="shared" si="3"/>
        <v/>
      </c>
      <c r="B75" s="67"/>
      <c r="C75" s="67"/>
      <c r="D75" s="67"/>
      <c r="E75" s="67"/>
      <c r="F75" s="155"/>
      <c r="G75" s="146" t="str">
        <f t="shared" si="4"/>
        <v/>
      </c>
      <c r="H75" s="34">
        <v>10000</v>
      </c>
      <c r="I75" s="114" t="str">
        <f t="shared" si="6"/>
        <v/>
      </c>
      <c r="J75" s="123"/>
      <c r="K75" s="171" t="str">
        <f t="shared" si="5"/>
        <v/>
      </c>
      <c r="L75" s="115" t="str">
        <f t="shared" si="2"/>
        <v/>
      </c>
      <c r="N75" s="356"/>
      <c r="O75" s="356"/>
      <c r="P75" s="356"/>
      <c r="Q75" s="356"/>
      <c r="R75" s="356"/>
      <c r="S75" s="356"/>
      <c r="T75" s="356"/>
      <c r="U75" s="356"/>
      <c r="V75" s="356"/>
      <c r="W75" s="356"/>
      <c r="X75" s="356"/>
      <c r="Y75" s="356"/>
      <c r="Z75" s="356"/>
      <c r="AA75" s="356"/>
      <c r="AB75" s="356"/>
    </row>
    <row r="76" spans="1:36" x14ac:dyDescent="0.2">
      <c r="A76" s="211" t="str">
        <f t="shared" si="3"/>
        <v/>
      </c>
      <c r="B76" s="67"/>
      <c r="C76" s="67"/>
      <c r="D76" s="67"/>
      <c r="E76" s="67"/>
      <c r="F76" s="155"/>
      <c r="G76" s="146" t="str">
        <f t="shared" si="4"/>
        <v/>
      </c>
      <c r="H76" s="34">
        <v>10000</v>
      </c>
      <c r="I76" s="114" t="str">
        <f t="shared" si="6"/>
        <v/>
      </c>
      <c r="J76" s="123"/>
      <c r="K76" s="171" t="str">
        <f t="shared" si="5"/>
        <v/>
      </c>
      <c r="L76" s="115" t="str">
        <f t="shared" si="2"/>
        <v/>
      </c>
      <c r="N76" s="131" t="str">
        <f>IF($C$2="","",$C$2)</f>
        <v/>
      </c>
      <c r="O76" s="20">
        <v>1</v>
      </c>
      <c r="P76" s="77"/>
      <c r="Q76" s="77"/>
      <c r="R76" s="77"/>
      <c r="S76" s="145">
        <f>R76-Q76</f>
        <v>0</v>
      </c>
      <c r="T76" s="43" t="s">
        <v>36</v>
      </c>
      <c r="U76" s="43" t="s">
        <v>36</v>
      </c>
      <c r="V76" s="43" t="s">
        <v>36</v>
      </c>
      <c r="W76" s="43" t="s">
        <v>36</v>
      </c>
      <c r="X76" s="43" t="s">
        <v>36</v>
      </c>
      <c r="Y76" s="43" t="s">
        <v>36</v>
      </c>
      <c r="Z76" s="43" t="s">
        <v>36</v>
      </c>
      <c r="AA76" s="43" t="s">
        <v>36</v>
      </c>
      <c r="AB76" s="43" t="s">
        <v>36</v>
      </c>
    </row>
    <row r="77" spans="1:36" x14ac:dyDescent="0.2">
      <c r="A77" s="211" t="str">
        <f t="shared" si="3"/>
        <v/>
      </c>
      <c r="B77" s="67"/>
      <c r="C77" s="67"/>
      <c r="D77" s="67"/>
      <c r="E77" s="67"/>
      <c r="F77" s="155"/>
      <c r="G77" s="146" t="str">
        <f t="shared" si="4"/>
        <v/>
      </c>
      <c r="H77" s="34">
        <v>10000</v>
      </c>
      <c r="I77" s="114" t="str">
        <f t="shared" si="6"/>
        <v/>
      </c>
      <c r="J77" s="123"/>
      <c r="K77" s="171" t="str">
        <f t="shared" si="5"/>
        <v/>
      </c>
      <c r="L77" s="115" t="str">
        <f t="shared" si="2"/>
        <v/>
      </c>
      <c r="N77" s="131" t="str">
        <f>IF($C$2="","",$C$2)</f>
        <v/>
      </c>
      <c r="O77" s="20">
        <v>2</v>
      </c>
      <c r="P77" s="77"/>
      <c r="Q77" s="77"/>
      <c r="R77" s="77"/>
      <c r="S77" s="145">
        <f>R77-Q77</f>
        <v>0</v>
      </c>
      <c r="T77" s="43" t="s">
        <v>36</v>
      </c>
      <c r="U77" s="43" t="s">
        <v>36</v>
      </c>
      <c r="V77" s="43" t="s">
        <v>36</v>
      </c>
      <c r="W77" s="43" t="s">
        <v>36</v>
      </c>
      <c r="X77" s="43" t="s">
        <v>36</v>
      </c>
      <c r="Y77" s="43" t="s">
        <v>36</v>
      </c>
      <c r="Z77" s="43" t="s">
        <v>36</v>
      </c>
      <c r="AA77" s="43" t="s">
        <v>36</v>
      </c>
      <c r="AB77" s="43" t="s">
        <v>36</v>
      </c>
    </row>
    <row r="78" spans="1:36" x14ac:dyDescent="0.2">
      <c r="A78" s="211" t="str">
        <f t="shared" si="3"/>
        <v/>
      </c>
      <c r="B78" s="67"/>
      <c r="C78" s="67"/>
      <c r="D78" s="67"/>
      <c r="E78" s="67"/>
      <c r="F78" s="155"/>
      <c r="G78" s="146" t="str">
        <f t="shared" si="4"/>
        <v/>
      </c>
      <c r="H78" s="34">
        <v>10000</v>
      </c>
      <c r="I78" s="114" t="str">
        <f t="shared" si="6"/>
        <v/>
      </c>
      <c r="J78" s="123"/>
      <c r="K78" s="171" t="str">
        <f t="shared" si="5"/>
        <v/>
      </c>
      <c r="L78" s="115" t="str">
        <f t="shared" si="2"/>
        <v/>
      </c>
      <c r="N78" s="131" t="str">
        <f>IF($C$2="","",$C$2)</f>
        <v/>
      </c>
      <c r="O78" s="20">
        <v>3</v>
      </c>
      <c r="P78" s="77"/>
      <c r="Q78" s="77"/>
      <c r="R78" s="77"/>
      <c r="S78" s="145">
        <f>R78-Q78</f>
        <v>0</v>
      </c>
      <c r="T78" s="43" t="s">
        <v>36</v>
      </c>
      <c r="U78" s="43" t="s">
        <v>36</v>
      </c>
      <c r="V78" s="43" t="s">
        <v>36</v>
      </c>
      <c r="W78" s="43" t="s">
        <v>36</v>
      </c>
      <c r="X78" s="43" t="s">
        <v>36</v>
      </c>
      <c r="Y78" s="43" t="s">
        <v>36</v>
      </c>
      <c r="Z78" s="43" t="s">
        <v>36</v>
      </c>
      <c r="AA78" s="43" t="s">
        <v>36</v>
      </c>
      <c r="AB78" s="43" t="s">
        <v>36</v>
      </c>
      <c r="AJ78" s="74"/>
    </row>
    <row r="79" spans="1:36" x14ac:dyDescent="0.2">
      <c r="A79" s="211" t="str">
        <f t="shared" si="3"/>
        <v/>
      </c>
      <c r="B79" s="67"/>
      <c r="C79" s="67"/>
      <c r="D79" s="67"/>
      <c r="E79" s="67"/>
      <c r="F79" s="155"/>
      <c r="G79" s="146" t="str">
        <f t="shared" si="4"/>
        <v/>
      </c>
      <c r="H79" s="34">
        <v>10000</v>
      </c>
      <c r="I79" s="114" t="str">
        <f t="shared" si="6"/>
        <v/>
      </c>
      <c r="J79" s="123"/>
      <c r="K79" s="171" t="str">
        <f t="shared" si="5"/>
        <v/>
      </c>
      <c r="L79" s="115" t="str">
        <f t="shared" si="2"/>
        <v/>
      </c>
      <c r="N79" s="131" t="str">
        <f>IF($C$2="","",$C$2)</f>
        <v/>
      </c>
      <c r="O79" s="20">
        <v>4</v>
      </c>
      <c r="P79" s="77"/>
      <c r="Q79" s="77"/>
      <c r="R79" s="77"/>
      <c r="S79" s="145">
        <f>R79-Q79</f>
        <v>0</v>
      </c>
      <c r="T79" s="43" t="s">
        <v>36</v>
      </c>
      <c r="U79" s="43" t="s">
        <v>36</v>
      </c>
      <c r="V79" s="43" t="s">
        <v>36</v>
      </c>
      <c r="W79" s="43" t="s">
        <v>36</v>
      </c>
      <c r="X79" s="43" t="s">
        <v>36</v>
      </c>
      <c r="Y79" s="43" t="s">
        <v>36</v>
      </c>
      <c r="Z79" s="43" t="s">
        <v>36</v>
      </c>
      <c r="AA79" s="43" t="s">
        <v>36</v>
      </c>
      <c r="AB79" s="44" t="s">
        <v>36</v>
      </c>
      <c r="AI79" s="74"/>
      <c r="AJ79" s="74"/>
    </row>
    <row r="80" spans="1:36" x14ac:dyDescent="0.2">
      <c r="A80" s="211" t="str">
        <f t="shared" si="3"/>
        <v/>
      </c>
      <c r="B80" s="67"/>
      <c r="C80" s="67"/>
      <c r="D80" s="67"/>
      <c r="E80" s="67"/>
      <c r="F80" s="155"/>
      <c r="G80" s="146" t="str">
        <f t="shared" si="4"/>
        <v/>
      </c>
      <c r="H80" s="34">
        <v>10000</v>
      </c>
      <c r="I80" s="114" t="str">
        <f t="shared" si="6"/>
        <v/>
      </c>
      <c r="J80" s="123"/>
      <c r="K80" s="171" t="str">
        <f t="shared" si="5"/>
        <v/>
      </c>
      <c r="L80" s="115" t="str">
        <f t="shared" si="2"/>
        <v/>
      </c>
      <c r="N80" s="131" t="str">
        <f>IF($C$2="","",$C$2)</f>
        <v/>
      </c>
      <c r="O80" s="24" t="s">
        <v>43</v>
      </c>
      <c r="P80" s="45" t="s">
        <v>36</v>
      </c>
      <c r="Q80" s="45" t="s">
        <v>36</v>
      </c>
      <c r="R80" s="45" t="s">
        <v>36</v>
      </c>
      <c r="S80" s="22">
        <f>SUM(S76:S79)</f>
        <v>0</v>
      </c>
      <c r="T80" s="71"/>
      <c r="U80" s="71"/>
      <c r="V80" s="147">
        <f>U80-T80</f>
        <v>0</v>
      </c>
      <c r="W80" s="66"/>
      <c r="X80" s="144" t="e">
        <f>W80/V80</f>
        <v>#DIV/0!</v>
      </c>
      <c r="Y80" s="79" t="e">
        <f>X80*S80</f>
        <v>#DIV/0!</v>
      </c>
      <c r="Z80" s="144" t="e">
        <f>10000/(P76*4)</f>
        <v>#DIV/0!</v>
      </c>
      <c r="AA80" s="30" t="e">
        <f>(Z80*Y80)/1000</f>
        <v>#DIV/0!</v>
      </c>
      <c r="AB80" s="46">
        <f>IF(W80="",0,(AA80*0.001)*0.47)</f>
        <v>0</v>
      </c>
      <c r="AI80" s="74"/>
    </row>
    <row r="81" spans="1:33" x14ac:dyDescent="0.2">
      <c r="A81" s="211" t="str">
        <f t="shared" si="3"/>
        <v/>
      </c>
      <c r="B81" s="67"/>
      <c r="C81" s="67"/>
      <c r="D81" s="67"/>
      <c r="E81" s="67"/>
      <c r="F81" s="155"/>
      <c r="G81" s="146" t="str">
        <f t="shared" si="4"/>
        <v/>
      </c>
      <c r="H81" s="34">
        <v>10000</v>
      </c>
      <c r="I81" s="114" t="str">
        <f t="shared" si="6"/>
        <v/>
      </c>
      <c r="J81" s="123"/>
      <c r="K81" s="171" t="str">
        <f t="shared" si="5"/>
        <v/>
      </c>
      <c r="L81" s="115" t="str">
        <f t="shared" si="2"/>
        <v/>
      </c>
      <c r="N81" s="132"/>
      <c r="O81" s="122"/>
      <c r="P81" s="133"/>
      <c r="Q81" s="134"/>
      <c r="R81" s="137"/>
      <c r="S81" s="138"/>
      <c r="T81" s="135"/>
      <c r="U81" s="135"/>
      <c r="V81" s="135"/>
      <c r="W81" s="134"/>
      <c r="X81" s="136"/>
      <c r="AE81" s="74"/>
    </row>
    <row r="82" spans="1:33" x14ac:dyDescent="0.2">
      <c r="A82" s="211" t="str">
        <f t="shared" si="3"/>
        <v/>
      </c>
      <c r="B82" s="67"/>
      <c r="C82" s="67"/>
      <c r="D82" s="67"/>
      <c r="E82" s="67"/>
      <c r="F82" s="155"/>
      <c r="G82" s="146" t="str">
        <f t="shared" si="4"/>
        <v/>
      </c>
      <c r="H82" s="34">
        <v>10000</v>
      </c>
      <c r="I82" s="114" t="str">
        <f t="shared" si="6"/>
        <v/>
      </c>
      <c r="J82" s="123"/>
      <c r="K82" s="171" t="str">
        <f t="shared" si="5"/>
        <v/>
      </c>
      <c r="L82" s="115" t="str">
        <f t="shared" si="2"/>
        <v/>
      </c>
      <c r="N82" s="36" t="s">
        <v>154</v>
      </c>
      <c r="O82" s="11"/>
      <c r="P82" s="15"/>
      <c r="Q82" s="16"/>
      <c r="R82" s="10"/>
      <c r="V82" s="2"/>
      <c r="AE82" s="74"/>
    </row>
    <row r="83" spans="1:33" x14ac:dyDescent="0.2">
      <c r="A83" s="211" t="str">
        <f t="shared" si="3"/>
        <v/>
      </c>
      <c r="B83" s="67"/>
      <c r="C83" s="66"/>
      <c r="D83" s="66"/>
      <c r="E83" s="66"/>
      <c r="F83" s="156"/>
      <c r="G83" s="146" t="str">
        <f t="shared" si="4"/>
        <v/>
      </c>
      <c r="H83" s="34">
        <v>10000</v>
      </c>
      <c r="I83" s="114" t="str">
        <f t="shared" ref="I83:I114" si="7">IF(G83="","",IF(G83="s",H83/M$19,IF(G83="m",H83/M$20,H83/M$21)))</f>
        <v/>
      </c>
      <c r="J83" s="123"/>
      <c r="K83" s="171" t="str">
        <f t="shared" si="5"/>
        <v/>
      </c>
      <c r="L83" s="115" t="str">
        <f t="shared" si="2"/>
        <v/>
      </c>
      <c r="N83" s="368" t="s">
        <v>0</v>
      </c>
      <c r="O83" s="356" t="s">
        <v>156</v>
      </c>
      <c r="P83" s="356" t="s">
        <v>157</v>
      </c>
      <c r="Q83" s="356" t="s">
        <v>122</v>
      </c>
      <c r="R83" s="356" t="s">
        <v>123</v>
      </c>
      <c r="S83" s="356" t="s">
        <v>16</v>
      </c>
      <c r="T83" s="366" t="s">
        <v>124</v>
      </c>
      <c r="U83" s="366" t="s">
        <v>125</v>
      </c>
      <c r="V83" s="356" t="s">
        <v>17</v>
      </c>
      <c r="W83" s="356" t="s">
        <v>18</v>
      </c>
      <c r="X83" s="356" t="s">
        <v>19</v>
      </c>
      <c r="Y83" s="356" t="s">
        <v>20</v>
      </c>
      <c r="Z83" s="356" t="s">
        <v>12</v>
      </c>
      <c r="AA83" s="356" t="s">
        <v>175</v>
      </c>
      <c r="AB83" s="368" t="s">
        <v>188</v>
      </c>
      <c r="AE83" s="74"/>
    </row>
    <row r="84" spans="1:33" x14ac:dyDescent="0.2">
      <c r="A84" s="211" t="str">
        <f t="shared" si="3"/>
        <v/>
      </c>
      <c r="B84" s="67"/>
      <c r="C84" s="66"/>
      <c r="D84" s="66"/>
      <c r="E84" s="66"/>
      <c r="F84" s="156"/>
      <c r="G84" s="146" t="str">
        <f t="shared" si="4"/>
        <v/>
      </c>
      <c r="H84" s="34">
        <v>10000</v>
      </c>
      <c r="I84" s="114" t="str">
        <f t="shared" si="7"/>
        <v/>
      </c>
      <c r="J84" s="123"/>
      <c r="K84" s="171" t="str">
        <f t="shared" si="5"/>
        <v/>
      </c>
      <c r="L84" s="115" t="str">
        <f t="shared" si="2"/>
        <v/>
      </c>
      <c r="N84" s="356"/>
      <c r="O84" s="356"/>
      <c r="P84" s="356"/>
      <c r="Q84" s="356"/>
      <c r="R84" s="356"/>
      <c r="S84" s="356"/>
      <c r="T84" s="356"/>
      <c r="U84" s="356"/>
      <c r="V84" s="356"/>
      <c r="W84" s="356"/>
      <c r="X84" s="356"/>
      <c r="Y84" s="356"/>
      <c r="Z84" s="356"/>
      <c r="AA84" s="356"/>
      <c r="AB84" s="356"/>
      <c r="AE84" s="74"/>
    </row>
    <row r="85" spans="1:33" ht="12.75" customHeight="1" x14ac:dyDescent="0.2">
      <c r="A85" s="211" t="str">
        <f t="shared" si="3"/>
        <v/>
      </c>
      <c r="B85" s="67"/>
      <c r="C85" s="66"/>
      <c r="D85" s="66"/>
      <c r="E85" s="66"/>
      <c r="F85" s="156"/>
      <c r="G85" s="146" t="str">
        <f t="shared" si="4"/>
        <v/>
      </c>
      <c r="H85" s="34">
        <v>10000</v>
      </c>
      <c r="I85" s="114" t="str">
        <f t="shared" si="7"/>
        <v/>
      </c>
      <c r="J85" s="123"/>
      <c r="K85" s="171" t="str">
        <f t="shared" si="5"/>
        <v/>
      </c>
      <c r="L85" s="115" t="str">
        <f t="shared" si="2"/>
        <v/>
      </c>
      <c r="N85" s="131" t="str">
        <f>IF($C$2="","",$C$2)</f>
        <v/>
      </c>
      <c r="O85" s="20">
        <v>1</v>
      </c>
      <c r="P85" s="77"/>
      <c r="Q85" s="77"/>
      <c r="R85" s="77"/>
      <c r="S85" s="145">
        <f>R85-Q85</f>
        <v>0</v>
      </c>
      <c r="T85" s="43" t="s">
        <v>36</v>
      </c>
      <c r="U85" s="43" t="s">
        <v>36</v>
      </c>
      <c r="V85" s="43" t="s">
        <v>36</v>
      </c>
      <c r="W85" s="43" t="s">
        <v>36</v>
      </c>
      <c r="X85" s="43" t="s">
        <v>36</v>
      </c>
      <c r="Y85" s="43" t="s">
        <v>36</v>
      </c>
      <c r="Z85" s="43" t="s">
        <v>36</v>
      </c>
      <c r="AA85" s="43" t="s">
        <v>36</v>
      </c>
      <c r="AB85" s="43" t="s">
        <v>36</v>
      </c>
      <c r="AE85" s="74"/>
    </row>
    <row r="86" spans="1:33" x14ac:dyDescent="0.2">
      <c r="A86" s="211" t="str">
        <f t="shared" si="3"/>
        <v/>
      </c>
      <c r="B86" s="67"/>
      <c r="C86" s="66"/>
      <c r="D86" s="66"/>
      <c r="E86" s="66"/>
      <c r="F86" s="156"/>
      <c r="G86" s="146" t="str">
        <f t="shared" si="4"/>
        <v/>
      </c>
      <c r="H86" s="34">
        <v>10000</v>
      </c>
      <c r="I86" s="114" t="str">
        <f t="shared" si="7"/>
        <v/>
      </c>
      <c r="J86" s="123"/>
      <c r="K86" s="171" t="str">
        <f t="shared" si="5"/>
        <v/>
      </c>
      <c r="L86" s="115" t="str">
        <f t="shared" si="2"/>
        <v/>
      </c>
      <c r="N86" s="131" t="str">
        <f>IF($C$2="","",$C$2)</f>
        <v/>
      </c>
      <c r="O86" s="20">
        <v>2</v>
      </c>
      <c r="P86" s="214"/>
      <c r="Q86" s="214"/>
      <c r="R86" s="77"/>
      <c r="S86" s="145">
        <f>R86-Q86</f>
        <v>0</v>
      </c>
      <c r="T86" s="43" t="s">
        <v>36</v>
      </c>
      <c r="U86" s="43" t="s">
        <v>36</v>
      </c>
      <c r="V86" s="43" t="s">
        <v>36</v>
      </c>
      <c r="W86" s="43" t="s">
        <v>36</v>
      </c>
      <c r="X86" s="43" t="s">
        <v>36</v>
      </c>
      <c r="Y86" s="43" t="s">
        <v>36</v>
      </c>
      <c r="Z86" s="43" t="s">
        <v>36</v>
      </c>
      <c r="AA86" s="43" t="s">
        <v>36</v>
      </c>
      <c r="AB86" s="43" t="s">
        <v>36</v>
      </c>
      <c r="AE86" s="74"/>
    </row>
    <row r="87" spans="1:33" ht="12.75" customHeight="1" x14ac:dyDescent="0.2">
      <c r="A87" s="211" t="str">
        <f t="shared" si="3"/>
        <v/>
      </c>
      <c r="B87" s="67"/>
      <c r="C87" s="67"/>
      <c r="D87" s="67"/>
      <c r="E87" s="67"/>
      <c r="F87" s="157"/>
      <c r="G87" s="146" t="str">
        <f t="shared" si="4"/>
        <v/>
      </c>
      <c r="H87" s="34">
        <v>10000</v>
      </c>
      <c r="I87" s="114" t="str">
        <f t="shared" si="7"/>
        <v/>
      </c>
      <c r="J87" s="123"/>
      <c r="K87" s="171" t="str">
        <f t="shared" si="5"/>
        <v/>
      </c>
      <c r="L87" s="115" t="str">
        <f t="shared" si="2"/>
        <v/>
      </c>
      <c r="N87" s="131" t="str">
        <f>IF($C$2="","",$C$2)</f>
        <v/>
      </c>
      <c r="O87" s="20">
        <v>3</v>
      </c>
      <c r="P87" s="214"/>
      <c r="Q87" s="214"/>
      <c r="R87" s="77"/>
      <c r="S87" s="145">
        <f>R87-Q87</f>
        <v>0</v>
      </c>
      <c r="T87" s="43" t="s">
        <v>36</v>
      </c>
      <c r="U87" s="43" t="s">
        <v>36</v>
      </c>
      <c r="V87" s="43" t="s">
        <v>36</v>
      </c>
      <c r="W87" s="43" t="s">
        <v>36</v>
      </c>
      <c r="X87" s="43" t="s">
        <v>36</v>
      </c>
      <c r="Y87" s="43" t="s">
        <v>36</v>
      </c>
      <c r="Z87" s="43" t="s">
        <v>36</v>
      </c>
      <c r="AA87" s="43" t="s">
        <v>36</v>
      </c>
      <c r="AB87" s="43" t="s">
        <v>36</v>
      </c>
      <c r="AE87" s="74"/>
    </row>
    <row r="88" spans="1:33" x14ac:dyDescent="0.2">
      <c r="A88" s="211" t="str">
        <f t="shared" si="3"/>
        <v/>
      </c>
      <c r="B88" s="67"/>
      <c r="C88" s="66"/>
      <c r="D88" s="66"/>
      <c r="E88" s="66"/>
      <c r="F88" s="156"/>
      <c r="G88" s="146" t="str">
        <f t="shared" si="4"/>
        <v/>
      </c>
      <c r="H88" s="34">
        <v>10000</v>
      </c>
      <c r="I88" s="114" t="str">
        <f t="shared" si="7"/>
        <v/>
      </c>
      <c r="J88" s="123"/>
      <c r="K88" s="171" t="str">
        <f t="shared" si="5"/>
        <v/>
      </c>
      <c r="L88" s="115" t="str">
        <f t="shared" si="2"/>
        <v/>
      </c>
      <c r="N88" s="131" t="str">
        <f>IF($C$2="","",$C$2)</f>
        <v/>
      </c>
      <c r="O88" s="20">
        <v>4</v>
      </c>
      <c r="P88" s="214"/>
      <c r="Q88" s="214"/>
      <c r="R88" s="77"/>
      <c r="S88" s="145">
        <f>R88-Q88</f>
        <v>0</v>
      </c>
      <c r="T88" s="43" t="s">
        <v>36</v>
      </c>
      <c r="U88" s="43" t="s">
        <v>36</v>
      </c>
      <c r="V88" s="43" t="s">
        <v>36</v>
      </c>
      <c r="W88" s="43" t="s">
        <v>36</v>
      </c>
      <c r="X88" s="43" t="s">
        <v>36</v>
      </c>
      <c r="Y88" s="43" t="s">
        <v>36</v>
      </c>
      <c r="Z88" s="43" t="s">
        <v>36</v>
      </c>
      <c r="AA88" s="43" t="s">
        <v>36</v>
      </c>
      <c r="AB88" s="44" t="s">
        <v>36</v>
      </c>
      <c r="AE88" s="74"/>
    </row>
    <row r="89" spans="1:33" x14ac:dyDescent="0.2">
      <c r="A89" s="211" t="str">
        <f t="shared" si="3"/>
        <v/>
      </c>
      <c r="B89" s="67"/>
      <c r="C89" s="66"/>
      <c r="D89" s="66"/>
      <c r="E89" s="66"/>
      <c r="F89" s="156"/>
      <c r="G89" s="146" t="str">
        <f t="shared" si="4"/>
        <v/>
      </c>
      <c r="H89" s="34">
        <v>10000</v>
      </c>
      <c r="I89" s="114" t="str">
        <f t="shared" si="7"/>
        <v/>
      </c>
      <c r="J89" s="123"/>
      <c r="K89" s="171" t="str">
        <f t="shared" si="5"/>
        <v/>
      </c>
      <c r="L89" s="115" t="str">
        <f t="shared" si="2"/>
        <v/>
      </c>
      <c r="M89" s="10"/>
      <c r="N89" s="131" t="str">
        <f>IF($C$2="","",$C$2)</f>
        <v/>
      </c>
      <c r="O89" s="24" t="s">
        <v>43</v>
      </c>
      <c r="P89" s="45" t="s">
        <v>36</v>
      </c>
      <c r="Q89" s="45" t="s">
        <v>36</v>
      </c>
      <c r="R89" s="45" t="s">
        <v>36</v>
      </c>
      <c r="S89" s="22">
        <f>SUM(S85:S88)</f>
        <v>0</v>
      </c>
      <c r="T89" s="71"/>
      <c r="U89" s="71"/>
      <c r="V89" s="147">
        <f>U89-T89</f>
        <v>0</v>
      </c>
      <c r="W89" s="197"/>
      <c r="X89" s="79" t="e">
        <f>W89/V89</f>
        <v>#DIV/0!</v>
      </c>
      <c r="Y89" s="79" t="e">
        <f>X89*S89</f>
        <v>#DIV/0!</v>
      </c>
      <c r="Z89" s="144" t="e">
        <f>10000/(P85*4)</f>
        <v>#DIV/0!</v>
      </c>
      <c r="AA89" s="30" t="e">
        <f>(Z89*Y89)/1000</f>
        <v>#DIV/0!</v>
      </c>
      <c r="AB89" s="46">
        <f>IF(W89="",0,(AA89*0.001)*0.37)</f>
        <v>0</v>
      </c>
      <c r="AE89" s="74"/>
    </row>
    <row r="90" spans="1:33" ht="12.75" customHeight="1" x14ac:dyDescent="0.2">
      <c r="A90" s="211" t="str">
        <f t="shared" si="3"/>
        <v/>
      </c>
      <c r="B90" s="67"/>
      <c r="C90" s="66"/>
      <c r="D90" s="66"/>
      <c r="E90" s="66"/>
      <c r="F90" s="156"/>
      <c r="G90" s="146" t="str">
        <f t="shared" si="4"/>
        <v/>
      </c>
      <c r="H90" s="34">
        <v>10000</v>
      </c>
      <c r="I90" s="114" t="str">
        <f t="shared" si="7"/>
        <v/>
      </c>
      <c r="J90" s="123"/>
      <c r="K90" s="171" t="str">
        <f t="shared" si="5"/>
        <v/>
      </c>
      <c r="L90" s="115" t="str">
        <f t="shared" si="2"/>
        <v/>
      </c>
      <c r="N90" s="132"/>
      <c r="O90" s="122"/>
      <c r="P90" s="133"/>
      <c r="Q90" s="134"/>
      <c r="R90" s="137"/>
      <c r="S90" s="138"/>
      <c r="T90" s="135"/>
      <c r="U90" s="135"/>
      <c r="V90" s="135"/>
      <c r="W90" s="134"/>
      <c r="X90" s="136"/>
      <c r="AE90" s="74"/>
    </row>
    <row r="91" spans="1:33" x14ac:dyDescent="0.2">
      <c r="A91" s="211" t="str">
        <f t="shared" si="3"/>
        <v/>
      </c>
      <c r="B91" s="67"/>
      <c r="C91" s="66"/>
      <c r="D91" s="66"/>
      <c r="E91" s="66"/>
      <c r="F91" s="156"/>
      <c r="G91" s="146" t="str">
        <f t="shared" si="4"/>
        <v/>
      </c>
      <c r="H91" s="34">
        <v>10000</v>
      </c>
      <c r="I91" s="114" t="str">
        <f t="shared" si="7"/>
        <v/>
      </c>
      <c r="J91" s="123"/>
      <c r="K91" s="171" t="str">
        <f t="shared" si="5"/>
        <v/>
      </c>
      <c r="L91" s="115" t="str">
        <f t="shared" si="2"/>
        <v/>
      </c>
      <c r="N91" s="132"/>
      <c r="O91" s="122"/>
      <c r="P91" s="133"/>
      <c r="Q91" s="134"/>
      <c r="R91" s="137"/>
      <c r="S91" s="138"/>
      <c r="T91" s="135"/>
      <c r="U91" s="135"/>
      <c r="V91" s="135"/>
      <c r="W91" s="134"/>
      <c r="X91" s="136"/>
      <c r="AE91" s="74"/>
    </row>
    <row r="92" spans="1:33" x14ac:dyDescent="0.2">
      <c r="A92" s="211" t="str">
        <f t="shared" si="3"/>
        <v/>
      </c>
      <c r="B92" s="67"/>
      <c r="C92" s="66"/>
      <c r="D92" s="66"/>
      <c r="E92" s="66"/>
      <c r="F92" s="156"/>
      <c r="G92" s="146" t="str">
        <f t="shared" si="4"/>
        <v/>
      </c>
      <c r="H92" s="34">
        <v>10000</v>
      </c>
      <c r="I92" s="114" t="str">
        <f t="shared" si="7"/>
        <v/>
      </c>
      <c r="J92" s="123"/>
      <c r="K92" s="171" t="str">
        <f t="shared" si="5"/>
        <v/>
      </c>
      <c r="L92" s="115" t="str">
        <f t="shared" si="2"/>
        <v/>
      </c>
      <c r="M92" s="10"/>
      <c r="N92" s="132"/>
      <c r="O92" s="122"/>
      <c r="P92" s="133"/>
      <c r="Q92" s="134"/>
      <c r="R92" s="137"/>
      <c r="S92" s="138"/>
      <c r="T92" s="135"/>
      <c r="U92" s="135"/>
      <c r="V92" s="135"/>
      <c r="W92" s="134"/>
      <c r="X92" s="136"/>
      <c r="AE92" s="74"/>
    </row>
    <row r="93" spans="1:33" x14ac:dyDescent="0.2">
      <c r="A93" s="211" t="str">
        <f t="shared" si="3"/>
        <v/>
      </c>
      <c r="B93" s="67"/>
      <c r="C93" s="66"/>
      <c r="D93" s="66"/>
      <c r="E93" s="66"/>
      <c r="F93" s="156"/>
      <c r="G93" s="146" t="str">
        <f t="shared" si="4"/>
        <v/>
      </c>
      <c r="H93" s="34">
        <v>10000</v>
      </c>
      <c r="I93" s="114" t="str">
        <f t="shared" si="7"/>
        <v/>
      </c>
      <c r="J93" s="123"/>
      <c r="K93" s="171" t="str">
        <f t="shared" si="5"/>
        <v/>
      </c>
      <c r="L93" s="115" t="str">
        <f t="shared" si="2"/>
        <v/>
      </c>
      <c r="N93" s="36" t="s">
        <v>111</v>
      </c>
      <c r="O93" s="11"/>
      <c r="P93" s="15"/>
      <c r="Q93" s="16"/>
      <c r="R93" s="10"/>
      <c r="V93" s="2"/>
      <c r="AE93" s="74"/>
    </row>
    <row r="94" spans="1:33" ht="14.25" customHeight="1" x14ac:dyDescent="0.2">
      <c r="A94" s="211" t="str">
        <f t="shared" si="3"/>
        <v/>
      </c>
      <c r="B94" s="67"/>
      <c r="C94" s="66"/>
      <c r="D94" s="66"/>
      <c r="E94" s="66"/>
      <c r="F94" s="156"/>
      <c r="G94" s="146" t="str">
        <f t="shared" si="4"/>
        <v/>
      </c>
      <c r="H94" s="34">
        <v>10000</v>
      </c>
      <c r="I94" s="114" t="str">
        <f t="shared" si="7"/>
        <v/>
      </c>
      <c r="J94" s="123"/>
      <c r="K94" s="171" t="str">
        <f t="shared" si="5"/>
        <v/>
      </c>
      <c r="L94" s="115" t="str">
        <f t="shared" si="2"/>
        <v/>
      </c>
      <c r="N94" s="372" t="s">
        <v>115</v>
      </c>
      <c r="O94" s="372" t="s">
        <v>117</v>
      </c>
      <c r="P94" s="372" t="s">
        <v>120</v>
      </c>
      <c r="Q94" s="372" t="s">
        <v>117</v>
      </c>
      <c r="R94" s="372" t="s">
        <v>120</v>
      </c>
      <c r="S94" s="372" t="s">
        <v>116</v>
      </c>
      <c r="T94" s="377" t="s">
        <v>167</v>
      </c>
      <c r="U94" s="377" t="s">
        <v>168</v>
      </c>
      <c r="V94" s="372" t="s">
        <v>118</v>
      </c>
      <c r="W94" s="372"/>
      <c r="X94" s="373" t="s">
        <v>121</v>
      </c>
      <c r="AG94" s="74"/>
    </row>
    <row r="95" spans="1:33" ht="14.25" customHeight="1" x14ac:dyDescent="0.2">
      <c r="A95" s="211" t="str">
        <f t="shared" si="3"/>
        <v/>
      </c>
      <c r="B95" s="67"/>
      <c r="C95" s="66"/>
      <c r="D95" s="66"/>
      <c r="E95" s="66"/>
      <c r="F95" s="156"/>
      <c r="G95" s="146" t="str">
        <f t="shared" si="4"/>
        <v/>
      </c>
      <c r="H95" s="34">
        <v>10000</v>
      </c>
      <c r="I95" s="114" t="str">
        <f t="shared" si="7"/>
        <v/>
      </c>
      <c r="J95" s="123"/>
      <c r="K95" s="171" t="str">
        <f t="shared" si="5"/>
        <v/>
      </c>
      <c r="L95" s="115" t="str">
        <f t="shared" si="2"/>
        <v/>
      </c>
      <c r="N95" s="372"/>
      <c r="O95" s="372"/>
      <c r="P95" s="372"/>
      <c r="Q95" s="372"/>
      <c r="R95" s="372"/>
      <c r="S95" s="372"/>
      <c r="T95" s="378"/>
      <c r="U95" s="378"/>
      <c r="V95" s="372"/>
      <c r="W95" s="372"/>
      <c r="X95" s="373"/>
      <c r="AG95" s="74"/>
    </row>
    <row r="96" spans="1:33" ht="14.25" x14ac:dyDescent="0.2">
      <c r="A96" s="211" t="str">
        <f t="shared" si="3"/>
        <v/>
      </c>
      <c r="B96" s="67"/>
      <c r="C96" s="66"/>
      <c r="D96" s="66"/>
      <c r="E96" s="66"/>
      <c r="F96" s="156"/>
      <c r="G96" s="146" t="str">
        <f t="shared" si="4"/>
        <v/>
      </c>
      <c r="H96" s="34">
        <v>10000</v>
      </c>
      <c r="I96" s="114" t="str">
        <f t="shared" si="7"/>
        <v/>
      </c>
      <c r="J96" s="123"/>
      <c r="K96" s="171" t="str">
        <f t="shared" si="5"/>
        <v/>
      </c>
      <c r="L96" s="115" t="str">
        <f t="shared" si="2"/>
        <v/>
      </c>
      <c r="N96" s="160"/>
      <c r="O96" s="160"/>
      <c r="P96" s="197"/>
      <c r="Q96" s="197"/>
      <c r="R96" s="215"/>
      <c r="S96" s="161"/>
      <c r="T96" s="168"/>
      <c r="U96" s="168"/>
      <c r="V96" s="374" t="str">
        <f>IF(T96="","",PI()*((T96/2)^2)*U96)</f>
        <v/>
      </c>
      <c r="W96" s="375"/>
      <c r="X96" s="161"/>
      <c r="Y96" s="8"/>
      <c r="Z96" s="8"/>
      <c r="AG96" s="74"/>
    </row>
    <row r="97" spans="1:33" x14ac:dyDescent="0.2">
      <c r="A97" s="211" t="str">
        <f t="shared" si="3"/>
        <v/>
      </c>
      <c r="B97" s="67"/>
      <c r="C97" s="67"/>
      <c r="D97" s="67"/>
      <c r="E97" s="67"/>
      <c r="F97" s="157"/>
      <c r="G97" s="146" t="str">
        <f t="shared" si="4"/>
        <v/>
      </c>
      <c r="H97" s="34">
        <v>10000</v>
      </c>
      <c r="I97" s="114" t="str">
        <f t="shared" si="7"/>
        <v/>
      </c>
      <c r="J97" s="123"/>
      <c r="K97" s="171" t="str">
        <f t="shared" si="5"/>
        <v/>
      </c>
      <c r="L97" s="115" t="str">
        <f t="shared" si="2"/>
        <v/>
      </c>
      <c r="Q97" s="10"/>
      <c r="R97"/>
      <c r="S97" s="75"/>
      <c r="T97" s="75"/>
      <c r="U97" s="75"/>
      <c r="V97" s="75"/>
      <c r="AA97" s="75" t="str">
        <f>IF(X103="","",IF(X103&lt;2.2,"","Warning: value should be in meters"))</f>
        <v/>
      </c>
      <c r="AE97" s="74"/>
    </row>
    <row r="98" spans="1:33" x14ac:dyDescent="0.2">
      <c r="A98" s="211" t="str">
        <f t="shared" si="3"/>
        <v/>
      </c>
      <c r="B98" s="67"/>
      <c r="C98" s="67"/>
      <c r="D98" s="67"/>
      <c r="E98" s="67"/>
      <c r="F98" s="157"/>
      <c r="G98" s="146" t="str">
        <f t="shared" si="4"/>
        <v/>
      </c>
      <c r="H98" s="34">
        <v>10000</v>
      </c>
      <c r="I98" s="114" t="str">
        <f t="shared" si="7"/>
        <v/>
      </c>
      <c r="J98" s="123"/>
      <c r="K98" s="171" t="str">
        <f t="shared" si="5"/>
        <v/>
      </c>
      <c r="L98" s="115" t="str">
        <f t="shared" si="2"/>
        <v/>
      </c>
      <c r="Q98" s="10"/>
      <c r="R98" s="75"/>
      <c r="S98" s="75"/>
      <c r="V98" s="141"/>
      <c r="X98" s="75"/>
      <c r="AB98" s="74"/>
    </row>
    <row r="99" spans="1:33" x14ac:dyDescent="0.2">
      <c r="A99" s="211" t="str">
        <f t="shared" si="3"/>
        <v/>
      </c>
      <c r="B99" s="67"/>
      <c r="C99" s="67"/>
      <c r="D99" s="67"/>
      <c r="E99" s="67"/>
      <c r="F99" s="157"/>
      <c r="G99" s="146" t="str">
        <f t="shared" si="4"/>
        <v/>
      </c>
      <c r="H99" s="34">
        <v>10000</v>
      </c>
      <c r="I99" s="114" t="str">
        <f t="shared" si="7"/>
        <v/>
      </c>
      <c r="J99" s="123"/>
      <c r="K99" s="171" t="str">
        <f t="shared" si="5"/>
        <v/>
      </c>
      <c r="L99" s="115" t="str">
        <f t="shared" si="2"/>
        <v/>
      </c>
      <c r="Q99" s="10"/>
      <c r="R99" s="75"/>
      <c r="S99" s="75"/>
      <c r="V99" s="141"/>
      <c r="X99" s="75"/>
      <c r="AB99" s="74"/>
    </row>
    <row r="100" spans="1:33" x14ac:dyDescent="0.2">
      <c r="A100" s="211" t="str">
        <f t="shared" si="3"/>
        <v/>
      </c>
      <c r="B100" s="67"/>
      <c r="C100" s="67"/>
      <c r="D100" s="67"/>
      <c r="E100" s="67"/>
      <c r="F100" s="157"/>
      <c r="G100" s="146" t="str">
        <f t="shared" si="4"/>
        <v/>
      </c>
      <c r="H100" s="34">
        <v>10000</v>
      </c>
      <c r="I100" s="114" t="str">
        <f t="shared" si="7"/>
        <v/>
      </c>
      <c r="J100" s="123"/>
      <c r="K100" s="171" t="str">
        <f t="shared" si="5"/>
        <v/>
      </c>
      <c r="L100" s="115" t="str">
        <f t="shared" si="2"/>
        <v/>
      </c>
      <c r="N100" s="33" t="s">
        <v>193</v>
      </c>
      <c r="R100" s="10"/>
      <c r="S100" s="130"/>
      <c r="T100" s="130"/>
      <c r="W100" s="142"/>
      <c r="Y100" s="130"/>
      <c r="AC100" s="154" t="s">
        <v>143</v>
      </c>
    </row>
    <row r="101" spans="1:33" x14ac:dyDescent="0.2">
      <c r="A101" s="211" t="str">
        <f t="shared" si="3"/>
        <v/>
      </c>
      <c r="B101" s="67"/>
      <c r="C101" s="67"/>
      <c r="D101" s="67"/>
      <c r="E101" s="67"/>
      <c r="F101" s="157"/>
      <c r="G101" s="146" t="str">
        <f t="shared" si="4"/>
        <v/>
      </c>
      <c r="H101" s="34">
        <v>10000</v>
      </c>
      <c r="I101" s="114" t="str">
        <f t="shared" si="7"/>
        <v/>
      </c>
      <c r="J101" s="123"/>
      <c r="K101" s="171" t="str">
        <f t="shared" si="5"/>
        <v/>
      </c>
      <c r="L101" s="115" t="str">
        <f t="shared" si="2"/>
        <v/>
      </c>
      <c r="N101" s="369" t="s">
        <v>9</v>
      </c>
      <c r="O101" s="367" t="s">
        <v>34</v>
      </c>
      <c r="P101" s="357" t="s">
        <v>138</v>
      </c>
      <c r="Q101" s="367" t="s">
        <v>28</v>
      </c>
      <c r="R101" s="357" t="s">
        <v>129</v>
      </c>
      <c r="S101" s="357" t="s">
        <v>130</v>
      </c>
      <c r="T101" s="357" t="s">
        <v>131</v>
      </c>
      <c r="U101" s="357" t="s">
        <v>133</v>
      </c>
      <c r="V101" s="357" t="s">
        <v>132</v>
      </c>
      <c r="W101" s="367" t="s">
        <v>48</v>
      </c>
      <c r="X101" s="367" t="s">
        <v>49</v>
      </c>
      <c r="Y101" s="367" t="s">
        <v>50</v>
      </c>
      <c r="Z101" s="367" t="s">
        <v>13</v>
      </c>
      <c r="AA101" s="357" t="s">
        <v>139</v>
      </c>
      <c r="AB101" s="367" t="s">
        <v>14</v>
      </c>
      <c r="AC101" s="357" t="s">
        <v>141</v>
      </c>
      <c r="AD101" s="367" t="s">
        <v>15</v>
      </c>
      <c r="AE101" s="367" t="s">
        <v>24</v>
      </c>
      <c r="AF101" s="369" t="s">
        <v>12</v>
      </c>
      <c r="AG101" s="367" t="s">
        <v>25</v>
      </c>
    </row>
    <row r="102" spans="1:33" x14ac:dyDescent="0.2">
      <c r="A102" s="211" t="str">
        <f t="shared" si="3"/>
        <v/>
      </c>
      <c r="B102" s="67"/>
      <c r="C102" s="67"/>
      <c r="D102" s="67"/>
      <c r="E102" s="67"/>
      <c r="F102" s="157"/>
      <c r="G102" s="146" t="str">
        <f t="shared" si="4"/>
        <v/>
      </c>
      <c r="H102" s="34">
        <v>10000</v>
      </c>
      <c r="I102" s="114" t="str">
        <f t="shared" si="7"/>
        <v/>
      </c>
      <c r="J102" s="123"/>
      <c r="K102" s="171" t="str">
        <f t="shared" si="5"/>
        <v/>
      </c>
      <c r="L102" s="115" t="str">
        <f t="shared" si="2"/>
        <v/>
      </c>
      <c r="N102" s="376"/>
      <c r="O102" s="376"/>
      <c r="P102" s="359"/>
      <c r="Q102" s="376"/>
      <c r="R102" s="376"/>
      <c r="S102" s="376"/>
      <c r="T102" s="376"/>
      <c r="U102" s="376"/>
      <c r="V102" s="376"/>
      <c r="W102" s="376"/>
      <c r="X102" s="376"/>
      <c r="Y102" s="376"/>
      <c r="Z102" s="376"/>
      <c r="AA102" s="376">
        <f>(1/3)*PI()*Z102*(((R102/2)^2)+((T102/2)^2)+((R102/2)*(T102/2)))</f>
        <v>0</v>
      </c>
      <c r="AB102" s="376">
        <v>0.5</v>
      </c>
      <c r="AC102" s="359"/>
      <c r="AD102" s="376" t="e">
        <f>IF(#REF!=1,(42.69-12.8*(Q102)+1.242*(Q102^2)),AA102*AB102*1000)</f>
        <v>#REF!</v>
      </c>
      <c r="AE102" s="376" t="e">
        <f>(AD102/2)*0.001</f>
        <v>#REF!</v>
      </c>
      <c r="AF102" s="376" t="e">
        <f>10000/O102</f>
        <v>#DIV/0!</v>
      </c>
      <c r="AG102" s="376" t="e">
        <f>AE102*AF102</f>
        <v>#REF!</v>
      </c>
    </row>
    <row r="103" spans="1:33" x14ac:dyDescent="0.2">
      <c r="A103" s="211" t="str">
        <f t="shared" si="3"/>
        <v/>
      </c>
      <c r="B103" s="67"/>
      <c r="C103" s="67"/>
      <c r="D103" s="67"/>
      <c r="E103" s="67"/>
      <c r="F103" s="157"/>
      <c r="G103" s="146" t="str">
        <f t="shared" si="4"/>
        <v/>
      </c>
      <c r="H103" s="34">
        <v>10000</v>
      </c>
      <c r="I103" s="114" t="str">
        <f t="shared" si="7"/>
        <v/>
      </c>
      <c r="J103" s="123"/>
      <c r="K103" s="171" t="str">
        <f t="shared" si="5"/>
        <v/>
      </c>
      <c r="L103" s="115" t="str">
        <f t="shared" si="2"/>
        <v/>
      </c>
      <c r="N103" s="66"/>
      <c r="O103" s="66"/>
      <c r="P103" s="66"/>
      <c r="Q103" s="70"/>
      <c r="R103" s="72"/>
      <c r="S103" s="72"/>
      <c r="T103" s="42">
        <f>IF(S103="",R103-(Z103*((R103-Q103)/(130*100))),S103)</f>
        <v>0</v>
      </c>
      <c r="U103" s="72"/>
      <c r="V103" s="72"/>
      <c r="W103" s="72"/>
      <c r="X103" s="72"/>
      <c r="Y103" s="72"/>
      <c r="Z103" s="42">
        <f>IF(Y103="",IF(X103="",((U103+V103)/100)*W103,((U103/100)*W103)+X103),Y103)</f>
        <v>0</v>
      </c>
      <c r="AA103" s="32">
        <f>(1/12)*PI()*(Z103*100)*(((R103)^2)+((T103)^2)+((R103)*(T103)))</f>
        <v>0</v>
      </c>
      <c r="AB103" s="104"/>
      <c r="AC103" s="26" t="str">
        <f>IF(Q103="","",(AB103*EXP(-1.499+(2.148*LN(Q103))+(0.207*(LN(Q103))^2)-(0.0281*(LN(Q103))^3)))-((AB103*EXP(-1.499+(2.148*LN(Q103))+(0.207*(LN(Q103))^2)-(0.0281*(LN(Q103))^3)))*0.03))</f>
        <v/>
      </c>
      <c r="AD103" s="26" t="str">
        <f>IF(Q103="","",IF(P103=2,(AA103*AB103)/1000,AC103))</f>
        <v/>
      </c>
      <c r="AE103" s="28" t="str">
        <f t="shared" ref="AE103:AE121" si="8">IF(Q103="","",(AD103*0.47)*0.001)</f>
        <v/>
      </c>
      <c r="AF103" s="32" t="str">
        <f>IF(Q102="","",10000/O103)</f>
        <v/>
      </c>
      <c r="AG103" s="27" t="str">
        <f t="shared" ref="AG103:AG121" si="9">IF(Q103="","",AE103*AF103)</f>
        <v/>
      </c>
    </row>
    <row r="104" spans="1:33" x14ac:dyDescent="0.2">
      <c r="A104" s="211" t="str">
        <f t="shared" si="3"/>
        <v/>
      </c>
      <c r="B104" s="67"/>
      <c r="C104" s="67"/>
      <c r="D104" s="67"/>
      <c r="E104" s="67"/>
      <c r="F104" s="157"/>
      <c r="G104" s="146" t="str">
        <f t="shared" si="4"/>
        <v/>
      </c>
      <c r="H104" s="34">
        <v>10000</v>
      </c>
      <c r="I104" s="114" t="str">
        <f t="shared" si="7"/>
        <v/>
      </c>
      <c r="J104" s="123"/>
      <c r="K104" s="171" t="str">
        <f t="shared" si="5"/>
        <v/>
      </c>
      <c r="L104" s="115" t="str">
        <f t="shared" si="2"/>
        <v/>
      </c>
      <c r="N104" s="66"/>
      <c r="O104" s="66"/>
      <c r="P104" s="66"/>
      <c r="Q104" s="70"/>
      <c r="R104" s="72"/>
      <c r="S104" s="72"/>
      <c r="T104" s="42">
        <f t="shared" ref="T104:T121" si="10">IF(S104="",R104-(Z104*((R104-Q104)/(130*100))))</f>
        <v>0</v>
      </c>
      <c r="U104" s="72"/>
      <c r="V104" s="72"/>
      <c r="W104" s="72"/>
      <c r="X104" s="72"/>
      <c r="Y104" s="72"/>
      <c r="Z104" s="42">
        <f t="shared" ref="Z104:Z121" si="11">IF(Y104="",IF(X104="",((U104+V104)/100)*W104,((U104/100)*W104)+X104),Y104)</f>
        <v>0</v>
      </c>
      <c r="AA104" s="32">
        <f t="shared" ref="AA104:AA121" si="12">(1/12)*PI()*(Z104*100)*(((R104)^2)+((T104)^2)+((R104)*(T104)))</f>
        <v>0</v>
      </c>
      <c r="AB104" s="104"/>
      <c r="AC104" s="26" t="str">
        <f t="shared" ref="AC104:AC121" si="13">IF(Q104="","",(AB104*EXP(-1.499+(2.148*LN(Q104))+(0.207*(LN(Q104))^2)-(0.0281*(LN(Q104))^3)))-((AB104*EXP(-1.499+(2.148*LN(Q104))+(0.207*(LN(Q104))^2)-(0.0281*(LN(Q104))^3)))*0.03))</f>
        <v/>
      </c>
      <c r="AD104" s="26" t="str">
        <f t="shared" ref="AD104:AD121" si="14">IF(Q104="","",IF(P104=2,(AA104*AB104)/1000,AC104))</f>
        <v/>
      </c>
      <c r="AE104" s="28" t="str">
        <f t="shared" si="8"/>
        <v/>
      </c>
      <c r="AF104" s="32" t="str">
        <f t="shared" ref="AF104:AF121" si="15">IF(Q103="","",10000/O104)</f>
        <v/>
      </c>
      <c r="AG104" s="27" t="str">
        <f t="shared" si="9"/>
        <v/>
      </c>
    </row>
    <row r="105" spans="1:33" x14ac:dyDescent="0.2">
      <c r="A105" s="211" t="str">
        <f t="shared" si="3"/>
        <v/>
      </c>
      <c r="B105" s="67"/>
      <c r="C105" s="67"/>
      <c r="D105" s="67"/>
      <c r="E105" s="67"/>
      <c r="F105" s="157"/>
      <c r="G105" s="146" t="str">
        <f t="shared" si="4"/>
        <v/>
      </c>
      <c r="H105" s="34">
        <v>10000</v>
      </c>
      <c r="I105" s="114" t="str">
        <f t="shared" si="7"/>
        <v/>
      </c>
      <c r="J105" s="123"/>
      <c r="K105" s="171" t="str">
        <f t="shared" si="5"/>
        <v/>
      </c>
      <c r="L105" s="115" t="str">
        <f t="shared" si="2"/>
        <v/>
      </c>
      <c r="N105" s="66"/>
      <c r="O105" s="66"/>
      <c r="P105" s="66"/>
      <c r="Q105" s="70"/>
      <c r="R105" s="72"/>
      <c r="S105" s="72"/>
      <c r="T105" s="42">
        <f t="shared" si="10"/>
        <v>0</v>
      </c>
      <c r="U105" s="72"/>
      <c r="V105" s="72"/>
      <c r="W105" s="72"/>
      <c r="X105" s="72"/>
      <c r="Y105" s="72"/>
      <c r="Z105" s="42">
        <f t="shared" si="11"/>
        <v>0</v>
      </c>
      <c r="AA105" s="32">
        <f t="shared" si="12"/>
        <v>0</v>
      </c>
      <c r="AB105" s="104"/>
      <c r="AC105" s="26" t="str">
        <f t="shared" si="13"/>
        <v/>
      </c>
      <c r="AD105" s="26" t="str">
        <f t="shared" si="14"/>
        <v/>
      </c>
      <c r="AE105" s="28" t="str">
        <f t="shared" si="8"/>
        <v/>
      </c>
      <c r="AF105" s="32" t="str">
        <f t="shared" si="15"/>
        <v/>
      </c>
      <c r="AG105" s="27" t="str">
        <f t="shared" si="9"/>
        <v/>
      </c>
    </row>
    <row r="106" spans="1:33" x14ac:dyDescent="0.2">
      <c r="A106" s="211" t="str">
        <f t="shared" si="3"/>
        <v/>
      </c>
      <c r="B106" s="67"/>
      <c r="C106" s="67"/>
      <c r="D106" s="67"/>
      <c r="E106" s="67"/>
      <c r="F106" s="157"/>
      <c r="G106" s="146" t="str">
        <f t="shared" si="4"/>
        <v/>
      </c>
      <c r="H106" s="34">
        <v>10000</v>
      </c>
      <c r="I106" s="114" t="str">
        <f t="shared" si="7"/>
        <v/>
      </c>
      <c r="J106" s="123"/>
      <c r="K106" s="171" t="str">
        <f t="shared" si="5"/>
        <v/>
      </c>
      <c r="L106" s="115" t="str">
        <f t="shared" si="2"/>
        <v/>
      </c>
      <c r="N106" s="66"/>
      <c r="O106" s="66"/>
      <c r="P106" s="66"/>
      <c r="Q106" s="70"/>
      <c r="R106" s="72"/>
      <c r="S106" s="72"/>
      <c r="T106" s="42">
        <f t="shared" si="10"/>
        <v>0</v>
      </c>
      <c r="U106" s="72"/>
      <c r="V106" s="72"/>
      <c r="W106" s="72"/>
      <c r="X106" s="72"/>
      <c r="Y106" s="72"/>
      <c r="Z106" s="42">
        <f t="shared" si="11"/>
        <v>0</v>
      </c>
      <c r="AA106" s="32">
        <f t="shared" si="12"/>
        <v>0</v>
      </c>
      <c r="AB106" s="104"/>
      <c r="AC106" s="26" t="str">
        <f t="shared" si="13"/>
        <v/>
      </c>
      <c r="AD106" s="26" t="str">
        <f t="shared" si="14"/>
        <v/>
      </c>
      <c r="AE106" s="28" t="str">
        <f t="shared" si="8"/>
        <v/>
      </c>
      <c r="AF106" s="32" t="str">
        <f t="shared" si="15"/>
        <v/>
      </c>
      <c r="AG106" s="27" t="str">
        <f t="shared" si="9"/>
        <v/>
      </c>
    </row>
    <row r="107" spans="1:33" x14ac:dyDescent="0.2">
      <c r="A107" s="211" t="str">
        <f t="shared" si="3"/>
        <v/>
      </c>
      <c r="B107" s="67"/>
      <c r="C107" s="67"/>
      <c r="D107" s="67"/>
      <c r="E107" s="67"/>
      <c r="F107" s="157"/>
      <c r="G107" s="146" t="str">
        <f t="shared" si="4"/>
        <v/>
      </c>
      <c r="H107" s="34">
        <v>10000</v>
      </c>
      <c r="I107" s="114" t="str">
        <f t="shared" si="7"/>
        <v/>
      </c>
      <c r="J107" s="123"/>
      <c r="K107" s="171" t="str">
        <f t="shared" si="5"/>
        <v/>
      </c>
      <c r="L107" s="115" t="str">
        <f t="shared" si="2"/>
        <v/>
      </c>
      <c r="N107" s="66"/>
      <c r="O107" s="66"/>
      <c r="P107" s="66"/>
      <c r="Q107" s="70"/>
      <c r="R107" s="72"/>
      <c r="S107" s="72"/>
      <c r="T107" s="42">
        <f t="shared" si="10"/>
        <v>0</v>
      </c>
      <c r="U107" s="72"/>
      <c r="V107" s="72"/>
      <c r="W107" s="72"/>
      <c r="X107" s="72"/>
      <c r="Y107" s="72"/>
      <c r="Z107" s="42">
        <f t="shared" si="11"/>
        <v>0</v>
      </c>
      <c r="AA107" s="32">
        <f t="shared" si="12"/>
        <v>0</v>
      </c>
      <c r="AB107" s="104"/>
      <c r="AC107" s="26" t="str">
        <f t="shared" si="13"/>
        <v/>
      </c>
      <c r="AD107" s="26" t="str">
        <f t="shared" si="14"/>
        <v/>
      </c>
      <c r="AE107" s="28" t="str">
        <f t="shared" si="8"/>
        <v/>
      </c>
      <c r="AF107" s="32" t="str">
        <f t="shared" si="15"/>
        <v/>
      </c>
      <c r="AG107" s="27" t="str">
        <f t="shared" si="9"/>
        <v/>
      </c>
    </row>
    <row r="108" spans="1:33" x14ac:dyDescent="0.2">
      <c r="A108" s="211" t="str">
        <f t="shared" si="3"/>
        <v/>
      </c>
      <c r="B108" s="67"/>
      <c r="C108" s="67"/>
      <c r="D108" s="67"/>
      <c r="E108" s="67"/>
      <c r="F108" s="157"/>
      <c r="G108" s="146" t="str">
        <f t="shared" si="4"/>
        <v/>
      </c>
      <c r="H108" s="34">
        <v>10000</v>
      </c>
      <c r="I108" s="114" t="str">
        <f t="shared" si="7"/>
        <v/>
      </c>
      <c r="J108" s="123"/>
      <c r="K108" s="171" t="str">
        <f t="shared" si="5"/>
        <v/>
      </c>
      <c r="L108" s="115" t="str">
        <f t="shared" si="2"/>
        <v/>
      </c>
      <c r="N108" s="66"/>
      <c r="O108" s="66"/>
      <c r="P108" s="66"/>
      <c r="Q108" s="70"/>
      <c r="R108" s="72"/>
      <c r="S108" s="72"/>
      <c r="T108" s="42">
        <f t="shared" si="10"/>
        <v>0</v>
      </c>
      <c r="U108" s="72"/>
      <c r="V108" s="72"/>
      <c r="W108" s="72"/>
      <c r="X108" s="72"/>
      <c r="Y108" s="72"/>
      <c r="Z108" s="42">
        <f t="shared" si="11"/>
        <v>0</v>
      </c>
      <c r="AA108" s="32">
        <f t="shared" si="12"/>
        <v>0</v>
      </c>
      <c r="AB108" s="104"/>
      <c r="AC108" s="26" t="str">
        <f t="shared" si="13"/>
        <v/>
      </c>
      <c r="AD108" s="26" t="str">
        <f t="shared" si="14"/>
        <v/>
      </c>
      <c r="AE108" s="28" t="str">
        <f t="shared" si="8"/>
        <v/>
      </c>
      <c r="AF108" s="32" t="str">
        <f t="shared" si="15"/>
        <v/>
      </c>
      <c r="AG108" s="27" t="str">
        <f t="shared" si="9"/>
        <v/>
      </c>
    </row>
    <row r="109" spans="1:33" x14ac:dyDescent="0.2">
      <c r="A109" s="211" t="str">
        <f t="shared" si="3"/>
        <v/>
      </c>
      <c r="B109" s="67"/>
      <c r="C109" s="67"/>
      <c r="D109" s="67"/>
      <c r="E109" s="67"/>
      <c r="F109" s="157"/>
      <c r="G109" s="146" t="str">
        <f t="shared" si="4"/>
        <v/>
      </c>
      <c r="H109" s="34">
        <v>10000</v>
      </c>
      <c r="I109" s="114" t="str">
        <f t="shared" si="7"/>
        <v/>
      </c>
      <c r="J109" s="123"/>
      <c r="K109" s="171" t="str">
        <f t="shared" si="5"/>
        <v/>
      </c>
      <c r="L109" s="115" t="str">
        <f t="shared" si="2"/>
        <v/>
      </c>
      <c r="N109" s="66"/>
      <c r="O109" s="66"/>
      <c r="P109" s="66"/>
      <c r="Q109" s="70"/>
      <c r="R109" s="72"/>
      <c r="S109" s="72"/>
      <c r="T109" s="42">
        <f t="shared" si="10"/>
        <v>0</v>
      </c>
      <c r="U109" s="72"/>
      <c r="V109" s="72"/>
      <c r="W109" s="72"/>
      <c r="X109" s="72"/>
      <c r="Y109" s="72"/>
      <c r="Z109" s="42">
        <f t="shared" si="11"/>
        <v>0</v>
      </c>
      <c r="AA109" s="32">
        <f t="shared" si="12"/>
        <v>0</v>
      </c>
      <c r="AB109" s="104"/>
      <c r="AC109" s="26" t="str">
        <f t="shared" si="13"/>
        <v/>
      </c>
      <c r="AD109" s="26" t="str">
        <f t="shared" si="14"/>
        <v/>
      </c>
      <c r="AE109" s="28" t="str">
        <f t="shared" si="8"/>
        <v/>
      </c>
      <c r="AF109" s="32" t="str">
        <f t="shared" si="15"/>
        <v/>
      </c>
      <c r="AG109" s="27" t="str">
        <f t="shared" si="9"/>
        <v/>
      </c>
    </row>
    <row r="110" spans="1:33" x14ac:dyDescent="0.2">
      <c r="A110" s="211" t="str">
        <f t="shared" si="3"/>
        <v/>
      </c>
      <c r="B110" s="67"/>
      <c r="C110" s="67"/>
      <c r="D110" s="67"/>
      <c r="E110" s="67"/>
      <c r="F110" s="157"/>
      <c r="G110" s="146" t="str">
        <f t="shared" si="4"/>
        <v/>
      </c>
      <c r="H110" s="34">
        <v>10000</v>
      </c>
      <c r="I110" s="114" t="str">
        <f t="shared" si="7"/>
        <v/>
      </c>
      <c r="J110" s="123"/>
      <c r="K110" s="171" t="str">
        <f t="shared" ref="K110:K173" si="16">IF(F110="","",IF(J110="",0.5*EXP(-1.499+(2.148*LN(F110))+(0.207*(LN(F110))^2)-(0.0281*(LN(F110))^3)),J110*EXP(-1.499+(2.148*LN(F110))+(0.207*(LN(F110))^2)-(0.0281*(LN(F110))^3))))</f>
        <v/>
      </c>
      <c r="L110" s="115" t="str">
        <f t="shared" ref="L110:L173" si="17">IF(I110="","",K110*I110)</f>
        <v/>
      </c>
      <c r="N110" s="66"/>
      <c r="O110" s="66"/>
      <c r="P110" s="66"/>
      <c r="Q110" s="70"/>
      <c r="R110" s="72"/>
      <c r="S110" s="72"/>
      <c r="T110" s="42">
        <f t="shared" si="10"/>
        <v>0</v>
      </c>
      <c r="U110" s="72"/>
      <c r="V110" s="72"/>
      <c r="W110" s="72"/>
      <c r="X110" s="72"/>
      <c r="Y110" s="72"/>
      <c r="Z110" s="42">
        <f t="shared" si="11"/>
        <v>0</v>
      </c>
      <c r="AA110" s="32">
        <f t="shared" si="12"/>
        <v>0</v>
      </c>
      <c r="AB110" s="104"/>
      <c r="AC110" s="26" t="str">
        <f t="shared" si="13"/>
        <v/>
      </c>
      <c r="AD110" s="26" t="str">
        <f t="shared" si="14"/>
        <v/>
      </c>
      <c r="AE110" s="28" t="str">
        <f t="shared" si="8"/>
        <v/>
      </c>
      <c r="AF110" s="32" t="str">
        <f t="shared" si="15"/>
        <v/>
      </c>
      <c r="AG110" s="27" t="str">
        <f t="shared" si="9"/>
        <v/>
      </c>
    </row>
    <row r="111" spans="1:33" x14ac:dyDescent="0.2">
      <c r="A111" s="211" t="str">
        <f t="shared" ref="A111:A174" si="18">IF($C$2="","",$C$2)</f>
        <v/>
      </c>
      <c r="B111" s="67"/>
      <c r="C111" s="67"/>
      <c r="D111" s="67"/>
      <c r="E111" s="67"/>
      <c r="F111" s="157"/>
      <c r="G111" s="146" t="str">
        <f t="shared" ref="G111:G174" si="19">IF(F111="","",IF(F111&lt;G$24,"s",IF(F111&lt;I$24,"m","l")))</f>
        <v/>
      </c>
      <c r="H111" s="34">
        <v>10000</v>
      </c>
      <c r="I111" s="114" t="str">
        <f t="shared" si="7"/>
        <v/>
      </c>
      <c r="J111" s="123"/>
      <c r="K111" s="171" t="str">
        <f t="shared" si="16"/>
        <v/>
      </c>
      <c r="L111" s="115" t="str">
        <f t="shared" si="17"/>
        <v/>
      </c>
      <c r="N111" s="66"/>
      <c r="O111" s="66"/>
      <c r="P111" s="66"/>
      <c r="Q111" s="70"/>
      <c r="R111" s="72"/>
      <c r="S111" s="72"/>
      <c r="T111" s="42">
        <f t="shared" si="10"/>
        <v>0</v>
      </c>
      <c r="U111" s="72"/>
      <c r="V111" s="72"/>
      <c r="W111" s="72"/>
      <c r="X111" s="72"/>
      <c r="Y111" s="72"/>
      <c r="Z111" s="42">
        <f t="shared" si="11"/>
        <v>0</v>
      </c>
      <c r="AA111" s="32">
        <f t="shared" si="12"/>
        <v>0</v>
      </c>
      <c r="AB111" s="104"/>
      <c r="AC111" s="26" t="str">
        <f t="shared" si="13"/>
        <v/>
      </c>
      <c r="AD111" s="26" t="str">
        <f t="shared" si="14"/>
        <v/>
      </c>
      <c r="AE111" s="28" t="str">
        <f t="shared" si="8"/>
        <v/>
      </c>
      <c r="AF111" s="32" t="str">
        <f t="shared" si="15"/>
        <v/>
      </c>
      <c r="AG111" s="27" t="str">
        <f t="shared" si="9"/>
        <v/>
      </c>
    </row>
    <row r="112" spans="1:33" x14ac:dyDescent="0.2">
      <c r="A112" s="211" t="str">
        <f t="shared" si="18"/>
        <v/>
      </c>
      <c r="B112" s="67"/>
      <c r="C112" s="67"/>
      <c r="D112" s="67"/>
      <c r="E112" s="67"/>
      <c r="F112" s="157"/>
      <c r="G112" s="146" t="str">
        <f t="shared" si="19"/>
        <v/>
      </c>
      <c r="H112" s="34">
        <v>10000</v>
      </c>
      <c r="I112" s="114" t="str">
        <f t="shared" si="7"/>
        <v/>
      </c>
      <c r="J112" s="123"/>
      <c r="K112" s="171" t="str">
        <f t="shared" si="16"/>
        <v/>
      </c>
      <c r="L112" s="115" t="str">
        <f t="shared" si="17"/>
        <v/>
      </c>
      <c r="N112" s="66"/>
      <c r="O112" s="66"/>
      <c r="P112" s="66"/>
      <c r="Q112" s="70"/>
      <c r="R112" s="72"/>
      <c r="S112" s="72"/>
      <c r="T112" s="42">
        <f t="shared" si="10"/>
        <v>0</v>
      </c>
      <c r="U112" s="72"/>
      <c r="V112" s="72"/>
      <c r="W112" s="72"/>
      <c r="X112" s="72"/>
      <c r="Y112" s="72"/>
      <c r="Z112" s="42">
        <f t="shared" si="11"/>
        <v>0</v>
      </c>
      <c r="AA112" s="32">
        <f t="shared" si="12"/>
        <v>0</v>
      </c>
      <c r="AB112" s="104"/>
      <c r="AC112" s="26" t="str">
        <f t="shared" si="13"/>
        <v/>
      </c>
      <c r="AD112" s="26" t="str">
        <f t="shared" si="14"/>
        <v/>
      </c>
      <c r="AE112" s="28" t="str">
        <f t="shared" si="8"/>
        <v/>
      </c>
      <c r="AF112" s="32" t="str">
        <f t="shared" si="15"/>
        <v/>
      </c>
      <c r="AG112" s="27" t="str">
        <f t="shared" si="9"/>
        <v/>
      </c>
    </row>
    <row r="113" spans="1:33" x14ac:dyDescent="0.2">
      <c r="A113" s="211" t="str">
        <f t="shared" si="18"/>
        <v/>
      </c>
      <c r="B113" s="67"/>
      <c r="C113" s="67"/>
      <c r="D113" s="67"/>
      <c r="E113" s="67"/>
      <c r="F113" s="157"/>
      <c r="G113" s="146" t="str">
        <f t="shared" si="19"/>
        <v/>
      </c>
      <c r="H113" s="34">
        <v>10000</v>
      </c>
      <c r="I113" s="114" t="str">
        <f t="shared" si="7"/>
        <v/>
      </c>
      <c r="J113" s="123"/>
      <c r="K113" s="171" t="str">
        <f t="shared" si="16"/>
        <v/>
      </c>
      <c r="L113" s="115" t="str">
        <f t="shared" si="17"/>
        <v/>
      </c>
      <c r="N113" s="66"/>
      <c r="O113" s="66"/>
      <c r="P113" s="66"/>
      <c r="Q113" s="70"/>
      <c r="R113" s="72"/>
      <c r="S113" s="72"/>
      <c r="T113" s="42">
        <f t="shared" si="10"/>
        <v>0</v>
      </c>
      <c r="U113" s="72"/>
      <c r="V113" s="72"/>
      <c r="W113" s="72"/>
      <c r="X113" s="72"/>
      <c r="Y113" s="72"/>
      <c r="Z113" s="42">
        <f t="shared" si="11"/>
        <v>0</v>
      </c>
      <c r="AA113" s="32">
        <f t="shared" si="12"/>
        <v>0</v>
      </c>
      <c r="AB113" s="104"/>
      <c r="AC113" s="26" t="str">
        <f t="shared" si="13"/>
        <v/>
      </c>
      <c r="AD113" s="26" t="str">
        <f t="shared" si="14"/>
        <v/>
      </c>
      <c r="AE113" s="28" t="str">
        <f t="shared" si="8"/>
        <v/>
      </c>
      <c r="AF113" s="32" t="str">
        <f t="shared" si="15"/>
        <v/>
      </c>
      <c r="AG113" s="27" t="str">
        <f t="shared" si="9"/>
        <v/>
      </c>
    </row>
    <row r="114" spans="1:33" x14ac:dyDescent="0.2">
      <c r="A114" s="211" t="str">
        <f t="shared" si="18"/>
        <v/>
      </c>
      <c r="B114" s="67"/>
      <c r="C114" s="67"/>
      <c r="D114" s="67"/>
      <c r="E114" s="67"/>
      <c r="F114" s="157"/>
      <c r="G114" s="146" t="str">
        <f t="shared" si="19"/>
        <v/>
      </c>
      <c r="H114" s="34">
        <v>10000</v>
      </c>
      <c r="I114" s="114" t="str">
        <f t="shared" si="7"/>
        <v/>
      </c>
      <c r="J114" s="123"/>
      <c r="K114" s="171" t="str">
        <f t="shared" si="16"/>
        <v/>
      </c>
      <c r="L114" s="115" t="str">
        <f t="shared" si="17"/>
        <v/>
      </c>
      <c r="N114" s="66"/>
      <c r="O114" s="66"/>
      <c r="P114" s="66"/>
      <c r="Q114" s="70"/>
      <c r="R114" s="72"/>
      <c r="S114" s="72"/>
      <c r="T114" s="42">
        <f t="shared" si="10"/>
        <v>0</v>
      </c>
      <c r="U114" s="72"/>
      <c r="V114" s="72"/>
      <c r="W114" s="72"/>
      <c r="X114" s="72"/>
      <c r="Y114" s="72"/>
      <c r="Z114" s="42">
        <f t="shared" si="11"/>
        <v>0</v>
      </c>
      <c r="AA114" s="32">
        <f t="shared" si="12"/>
        <v>0</v>
      </c>
      <c r="AB114" s="104"/>
      <c r="AC114" s="26" t="str">
        <f t="shared" si="13"/>
        <v/>
      </c>
      <c r="AD114" s="26" t="str">
        <f t="shared" si="14"/>
        <v/>
      </c>
      <c r="AE114" s="28" t="str">
        <f t="shared" si="8"/>
        <v/>
      </c>
      <c r="AF114" s="32" t="str">
        <f t="shared" si="15"/>
        <v/>
      </c>
      <c r="AG114" s="27" t="str">
        <f t="shared" si="9"/>
        <v/>
      </c>
    </row>
    <row r="115" spans="1:33" x14ac:dyDescent="0.2">
      <c r="A115" s="211" t="str">
        <f t="shared" si="18"/>
        <v/>
      </c>
      <c r="B115" s="67"/>
      <c r="C115" s="67"/>
      <c r="D115" s="67"/>
      <c r="E115" s="67"/>
      <c r="F115" s="157"/>
      <c r="G115" s="146" t="str">
        <f t="shared" si="19"/>
        <v/>
      </c>
      <c r="H115" s="34">
        <v>10000</v>
      </c>
      <c r="I115" s="114" t="str">
        <f t="shared" ref="I115:I146" si="20">IF(G115="","",IF(G115="s",H115/M$19,IF(G115="m",H115/M$20,H115/M$21)))</f>
        <v/>
      </c>
      <c r="J115" s="123"/>
      <c r="K115" s="171" t="str">
        <f t="shared" si="16"/>
        <v/>
      </c>
      <c r="L115" s="115" t="str">
        <f t="shared" si="17"/>
        <v/>
      </c>
      <c r="N115" s="66"/>
      <c r="O115" s="66"/>
      <c r="P115" s="66"/>
      <c r="Q115" s="70"/>
      <c r="R115" s="72"/>
      <c r="S115" s="72"/>
      <c r="T115" s="42">
        <f t="shared" si="10"/>
        <v>0</v>
      </c>
      <c r="U115" s="72"/>
      <c r="V115" s="72"/>
      <c r="W115" s="72"/>
      <c r="X115" s="72"/>
      <c r="Y115" s="72"/>
      <c r="Z115" s="42">
        <f t="shared" si="11"/>
        <v>0</v>
      </c>
      <c r="AA115" s="32">
        <f t="shared" si="12"/>
        <v>0</v>
      </c>
      <c r="AB115" s="104"/>
      <c r="AC115" s="26" t="str">
        <f t="shared" si="13"/>
        <v/>
      </c>
      <c r="AD115" s="26" t="str">
        <f t="shared" si="14"/>
        <v/>
      </c>
      <c r="AE115" s="28" t="str">
        <f t="shared" si="8"/>
        <v/>
      </c>
      <c r="AF115" s="32" t="str">
        <f t="shared" si="15"/>
        <v/>
      </c>
      <c r="AG115" s="27" t="str">
        <f t="shared" si="9"/>
        <v/>
      </c>
    </row>
    <row r="116" spans="1:33" x14ac:dyDescent="0.2">
      <c r="A116" s="211" t="str">
        <f t="shared" si="18"/>
        <v/>
      </c>
      <c r="B116" s="67"/>
      <c r="C116" s="67"/>
      <c r="D116" s="67"/>
      <c r="E116" s="67"/>
      <c r="F116" s="157"/>
      <c r="G116" s="146" t="str">
        <f t="shared" si="19"/>
        <v/>
      </c>
      <c r="H116" s="34">
        <v>10000</v>
      </c>
      <c r="I116" s="114" t="str">
        <f t="shared" si="20"/>
        <v/>
      </c>
      <c r="J116" s="123"/>
      <c r="K116" s="171" t="str">
        <f t="shared" si="16"/>
        <v/>
      </c>
      <c r="L116" s="115" t="str">
        <f t="shared" si="17"/>
        <v/>
      </c>
      <c r="N116" s="66"/>
      <c r="O116" s="66"/>
      <c r="P116" s="66"/>
      <c r="Q116" s="70"/>
      <c r="R116" s="72"/>
      <c r="S116" s="72"/>
      <c r="T116" s="42">
        <f t="shared" si="10"/>
        <v>0</v>
      </c>
      <c r="U116" s="72"/>
      <c r="V116" s="72"/>
      <c r="W116" s="72"/>
      <c r="X116" s="72"/>
      <c r="Y116" s="72"/>
      <c r="Z116" s="42">
        <f t="shared" si="11"/>
        <v>0</v>
      </c>
      <c r="AA116" s="32">
        <f t="shared" si="12"/>
        <v>0</v>
      </c>
      <c r="AB116" s="104"/>
      <c r="AC116" s="26" t="str">
        <f t="shared" si="13"/>
        <v/>
      </c>
      <c r="AD116" s="26" t="str">
        <f t="shared" si="14"/>
        <v/>
      </c>
      <c r="AE116" s="28" t="str">
        <f t="shared" si="8"/>
        <v/>
      </c>
      <c r="AF116" s="32" t="str">
        <f t="shared" si="15"/>
        <v/>
      </c>
      <c r="AG116" s="27" t="str">
        <f t="shared" si="9"/>
        <v/>
      </c>
    </row>
    <row r="117" spans="1:33" x14ac:dyDescent="0.2">
      <c r="A117" s="211" t="str">
        <f t="shared" si="18"/>
        <v/>
      </c>
      <c r="B117" s="67"/>
      <c r="C117" s="67"/>
      <c r="D117" s="67"/>
      <c r="E117" s="67"/>
      <c r="F117" s="157"/>
      <c r="G117" s="146" t="str">
        <f t="shared" si="19"/>
        <v/>
      </c>
      <c r="H117" s="34">
        <v>10000</v>
      </c>
      <c r="I117" s="114" t="str">
        <f t="shared" si="20"/>
        <v/>
      </c>
      <c r="J117" s="123"/>
      <c r="K117" s="171" t="str">
        <f t="shared" si="16"/>
        <v/>
      </c>
      <c r="L117" s="115" t="str">
        <f t="shared" si="17"/>
        <v/>
      </c>
      <c r="N117" s="66"/>
      <c r="O117" s="66"/>
      <c r="P117" s="66"/>
      <c r="Q117" s="70"/>
      <c r="R117" s="72"/>
      <c r="S117" s="72"/>
      <c r="T117" s="42">
        <f t="shared" si="10"/>
        <v>0</v>
      </c>
      <c r="U117" s="72"/>
      <c r="V117" s="72"/>
      <c r="W117" s="72"/>
      <c r="X117" s="72"/>
      <c r="Y117" s="72"/>
      <c r="Z117" s="42">
        <f t="shared" si="11"/>
        <v>0</v>
      </c>
      <c r="AA117" s="32">
        <f t="shared" si="12"/>
        <v>0</v>
      </c>
      <c r="AB117" s="104"/>
      <c r="AC117" s="26" t="str">
        <f t="shared" si="13"/>
        <v/>
      </c>
      <c r="AD117" s="26" t="str">
        <f t="shared" si="14"/>
        <v/>
      </c>
      <c r="AE117" s="28" t="str">
        <f t="shared" si="8"/>
        <v/>
      </c>
      <c r="AF117" s="32" t="str">
        <f t="shared" si="15"/>
        <v/>
      </c>
      <c r="AG117" s="27" t="str">
        <f t="shared" si="9"/>
        <v/>
      </c>
    </row>
    <row r="118" spans="1:33" x14ac:dyDescent="0.2">
      <c r="A118" s="211" t="str">
        <f t="shared" si="18"/>
        <v/>
      </c>
      <c r="B118" s="67"/>
      <c r="C118" s="67"/>
      <c r="D118" s="67"/>
      <c r="E118" s="67"/>
      <c r="F118" s="157"/>
      <c r="G118" s="146" t="str">
        <f t="shared" si="19"/>
        <v/>
      </c>
      <c r="H118" s="34">
        <v>10000</v>
      </c>
      <c r="I118" s="114" t="str">
        <f t="shared" si="20"/>
        <v/>
      </c>
      <c r="J118" s="123"/>
      <c r="K118" s="171" t="str">
        <f t="shared" si="16"/>
        <v/>
      </c>
      <c r="L118" s="115" t="str">
        <f t="shared" si="17"/>
        <v/>
      </c>
      <c r="N118" s="66"/>
      <c r="O118" s="66"/>
      <c r="P118" s="66"/>
      <c r="Q118" s="70"/>
      <c r="R118" s="72"/>
      <c r="S118" s="72"/>
      <c r="T118" s="42">
        <f t="shared" si="10"/>
        <v>0</v>
      </c>
      <c r="U118" s="72"/>
      <c r="V118" s="72"/>
      <c r="W118" s="72"/>
      <c r="X118" s="72"/>
      <c r="Y118" s="72"/>
      <c r="Z118" s="42">
        <f t="shared" si="11"/>
        <v>0</v>
      </c>
      <c r="AA118" s="32">
        <f t="shared" si="12"/>
        <v>0</v>
      </c>
      <c r="AB118" s="104"/>
      <c r="AC118" s="26" t="str">
        <f t="shared" si="13"/>
        <v/>
      </c>
      <c r="AD118" s="26" t="str">
        <f t="shared" si="14"/>
        <v/>
      </c>
      <c r="AE118" s="28" t="str">
        <f t="shared" si="8"/>
        <v/>
      </c>
      <c r="AF118" s="32" t="str">
        <f t="shared" si="15"/>
        <v/>
      </c>
      <c r="AG118" s="27" t="str">
        <f t="shared" si="9"/>
        <v/>
      </c>
    </row>
    <row r="119" spans="1:33" x14ac:dyDescent="0.2">
      <c r="A119" s="211" t="str">
        <f t="shared" si="18"/>
        <v/>
      </c>
      <c r="B119" s="67"/>
      <c r="C119" s="67"/>
      <c r="D119" s="67"/>
      <c r="E119" s="67"/>
      <c r="F119" s="157"/>
      <c r="G119" s="146" t="str">
        <f t="shared" si="19"/>
        <v/>
      </c>
      <c r="H119" s="34">
        <v>10000</v>
      </c>
      <c r="I119" s="114" t="str">
        <f t="shared" si="20"/>
        <v/>
      </c>
      <c r="J119" s="123"/>
      <c r="K119" s="171" t="str">
        <f t="shared" si="16"/>
        <v/>
      </c>
      <c r="L119" s="115" t="str">
        <f t="shared" si="17"/>
        <v/>
      </c>
      <c r="N119" s="66"/>
      <c r="O119" s="66"/>
      <c r="P119" s="66"/>
      <c r="Q119" s="70"/>
      <c r="R119" s="72"/>
      <c r="S119" s="72"/>
      <c r="T119" s="42">
        <f t="shared" si="10"/>
        <v>0</v>
      </c>
      <c r="U119" s="72"/>
      <c r="V119" s="72"/>
      <c r="W119" s="72"/>
      <c r="X119" s="72"/>
      <c r="Y119" s="72"/>
      <c r="Z119" s="42">
        <f t="shared" si="11"/>
        <v>0</v>
      </c>
      <c r="AA119" s="32">
        <f t="shared" si="12"/>
        <v>0</v>
      </c>
      <c r="AB119" s="104"/>
      <c r="AC119" s="26" t="str">
        <f t="shared" si="13"/>
        <v/>
      </c>
      <c r="AD119" s="26" t="str">
        <f t="shared" si="14"/>
        <v/>
      </c>
      <c r="AE119" s="28" t="str">
        <f t="shared" si="8"/>
        <v/>
      </c>
      <c r="AF119" s="32" t="str">
        <f t="shared" si="15"/>
        <v/>
      </c>
      <c r="AG119" s="27" t="str">
        <f t="shared" si="9"/>
        <v/>
      </c>
    </row>
    <row r="120" spans="1:33" x14ac:dyDescent="0.2">
      <c r="A120" s="211" t="str">
        <f t="shared" si="18"/>
        <v/>
      </c>
      <c r="B120" s="67"/>
      <c r="C120" s="67"/>
      <c r="D120" s="67"/>
      <c r="E120" s="67"/>
      <c r="F120" s="157"/>
      <c r="G120" s="146" t="str">
        <f t="shared" si="19"/>
        <v/>
      </c>
      <c r="H120" s="34">
        <v>10000</v>
      </c>
      <c r="I120" s="114" t="str">
        <f t="shared" si="20"/>
        <v/>
      </c>
      <c r="J120" s="123"/>
      <c r="K120" s="171" t="str">
        <f t="shared" si="16"/>
        <v/>
      </c>
      <c r="L120" s="115" t="str">
        <f t="shared" si="17"/>
        <v/>
      </c>
      <c r="N120" s="66"/>
      <c r="O120" s="66"/>
      <c r="P120" s="66"/>
      <c r="Q120" s="70"/>
      <c r="R120" s="72"/>
      <c r="S120" s="72"/>
      <c r="T120" s="42">
        <f t="shared" si="10"/>
        <v>0</v>
      </c>
      <c r="U120" s="72"/>
      <c r="V120" s="72"/>
      <c r="W120" s="72"/>
      <c r="X120" s="72"/>
      <c r="Y120" s="72"/>
      <c r="Z120" s="42">
        <f t="shared" si="11"/>
        <v>0</v>
      </c>
      <c r="AA120" s="32">
        <f t="shared" si="12"/>
        <v>0</v>
      </c>
      <c r="AB120" s="104"/>
      <c r="AC120" s="26" t="str">
        <f t="shared" si="13"/>
        <v/>
      </c>
      <c r="AD120" s="26" t="str">
        <f t="shared" si="14"/>
        <v/>
      </c>
      <c r="AE120" s="28" t="str">
        <f t="shared" si="8"/>
        <v/>
      </c>
      <c r="AF120" s="32" t="str">
        <f t="shared" si="15"/>
        <v/>
      </c>
      <c r="AG120" s="27" t="str">
        <f t="shared" si="9"/>
        <v/>
      </c>
    </row>
    <row r="121" spans="1:33" x14ac:dyDescent="0.2">
      <c r="A121" s="211" t="str">
        <f t="shared" si="18"/>
        <v/>
      </c>
      <c r="B121" s="67"/>
      <c r="C121" s="67"/>
      <c r="D121" s="67"/>
      <c r="E121" s="67"/>
      <c r="F121" s="157"/>
      <c r="G121" s="146" t="str">
        <f t="shared" si="19"/>
        <v/>
      </c>
      <c r="H121" s="34">
        <v>10000</v>
      </c>
      <c r="I121" s="114" t="str">
        <f t="shared" si="20"/>
        <v/>
      </c>
      <c r="J121" s="123"/>
      <c r="K121" s="171" t="str">
        <f t="shared" si="16"/>
        <v/>
      </c>
      <c r="L121" s="115" t="str">
        <f t="shared" si="17"/>
        <v/>
      </c>
      <c r="N121" s="66"/>
      <c r="O121" s="66"/>
      <c r="P121" s="66"/>
      <c r="Q121" s="70"/>
      <c r="R121" s="72"/>
      <c r="S121" s="72"/>
      <c r="T121" s="42">
        <f t="shared" si="10"/>
        <v>0</v>
      </c>
      <c r="U121" s="72"/>
      <c r="V121" s="72"/>
      <c r="W121" s="72"/>
      <c r="X121" s="72"/>
      <c r="Y121" s="72"/>
      <c r="Z121" s="42">
        <f t="shared" si="11"/>
        <v>0</v>
      </c>
      <c r="AA121" s="32">
        <f t="shared" si="12"/>
        <v>0</v>
      </c>
      <c r="AB121" s="104"/>
      <c r="AC121" s="26" t="str">
        <f t="shared" si="13"/>
        <v/>
      </c>
      <c r="AD121" s="26" t="str">
        <f t="shared" si="14"/>
        <v/>
      </c>
      <c r="AE121" s="28" t="str">
        <f t="shared" si="8"/>
        <v/>
      </c>
      <c r="AF121" s="32" t="str">
        <f t="shared" si="15"/>
        <v/>
      </c>
      <c r="AG121" s="27" t="str">
        <f t="shared" si="9"/>
        <v/>
      </c>
    </row>
    <row r="122" spans="1:33" x14ac:dyDescent="0.2">
      <c r="A122" s="211" t="str">
        <f t="shared" si="18"/>
        <v/>
      </c>
      <c r="B122" s="67"/>
      <c r="C122" s="67"/>
      <c r="D122" s="67"/>
      <c r="E122" s="67"/>
      <c r="F122" s="157"/>
      <c r="G122" s="146" t="str">
        <f t="shared" si="19"/>
        <v/>
      </c>
      <c r="H122" s="34">
        <v>10000</v>
      </c>
      <c r="I122" s="114" t="str">
        <f t="shared" si="20"/>
        <v/>
      </c>
      <c r="J122" s="123"/>
      <c r="K122" s="171" t="str">
        <f t="shared" si="16"/>
        <v/>
      </c>
      <c r="L122" s="115" t="str">
        <f t="shared" si="17"/>
        <v/>
      </c>
      <c r="AF122" s="29" t="s">
        <v>44</v>
      </c>
      <c r="AG122" s="39">
        <f>SUM(AG103:AG121)</f>
        <v>0</v>
      </c>
    </row>
    <row r="123" spans="1:33" x14ac:dyDescent="0.2">
      <c r="A123" s="211" t="str">
        <f t="shared" si="18"/>
        <v/>
      </c>
      <c r="B123" s="67"/>
      <c r="C123" s="67"/>
      <c r="D123" s="67"/>
      <c r="E123" s="67"/>
      <c r="F123" s="157"/>
      <c r="G123" s="146" t="str">
        <f t="shared" si="19"/>
        <v/>
      </c>
      <c r="H123" s="34">
        <v>10000</v>
      </c>
      <c r="I123" s="114" t="str">
        <f t="shared" si="20"/>
        <v/>
      </c>
      <c r="J123" s="123"/>
      <c r="K123" s="171" t="str">
        <f t="shared" si="16"/>
        <v/>
      </c>
      <c r="L123" s="115" t="str">
        <f t="shared" si="17"/>
        <v/>
      </c>
      <c r="N123" s="33" t="s">
        <v>194</v>
      </c>
    </row>
    <row r="124" spans="1:33" ht="38.25" customHeight="1" x14ac:dyDescent="0.2">
      <c r="A124" s="211" t="str">
        <f t="shared" si="18"/>
        <v/>
      </c>
      <c r="B124" s="67"/>
      <c r="C124" s="67"/>
      <c r="D124" s="67"/>
      <c r="E124" s="67"/>
      <c r="F124" s="157"/>
      <c r="G124" s="146" t="str">
        <f t="shared" si="19"/>
        <v/>
      </c>
      <c r="H124" s="34">
        <v>10000</v>
      </c>
      <c r="I124" s="114" t="str">
        <f t="shared" si="20"/>
        <v/>
      </c>
      <c r="J124" s="123"/>
      <c r="K124" s="171" t="str">
        <f t="shared" si="16"/>
        <v/>
      </c>
      <c r="L124" s="115" t="str">
        <f t="shared" si="17"/>
        <v/>
      </c>
      <c r="N124" s="369" t="s">
        <v>0</v>
      </c>
      <c r="O124" s="367" t="s">
        <v>191</v>
      </c>
      <c r="P124" s="367" t="s">
        <v>3</v>
      </c>
      <c r="Q124" s="367" t="s">
        <v>190</v>
      </c>
      <c r="R124" s="367" t="s">
        <v>2</v>
      </c>
      <c r="S124" s="367" t="s">
        <v>5</v>
      </c>
      <c r="T124" s="367" t="s">
        <v>1</v>
      </c>
      <c r="U124" s="367" t="s">
        <v>6</v>
      </c>
      <c r="V124" s="369" t="s">
        <v>177</v>
      </c>
      <c r="W124" s="369" t="s">
        <v>178</v>
      </c>
      <c r="X124" s="369" t="s">
        <v>25</v>
      </c>
    </row>
    <row r="125" spans="1:33" x14ac:dyDescent="0.2">
      <c r="A125" s="211" t="str">
        <f t="shared" si="18"/>
        <v/>
      </c>
      <c r="B125" s="67"/>
      <c r="C125" s="67"/>
      <c r="D125" s="67"/>
      <c r="E125" s="67"/>
      <c r="F125" s="157"/>
      <c r="G125" s="146" t="str">
        <f t="shared" si="19"/>
        <v/>
      </c>
      <c r="H125" s="34">
        <v>10000</v>
      </c>
      <c r="I125" s="114" t="str">
        <f t="shared" si="20"/>
        <v/>
      </c>
      <c r="J125" s="123"/>
      <c r="K125" s="171" t="str">
        <f t="shared" si="16"/>
        <v/>
      </c>
      <c r="L125" s="115" t="str">
        <f t="shared" si="17"/>
        <v/>
      </c>
      <c r="N125" s="370"/>
      <c r="O125" s="379"/>
      <c r="P125" s="379"/>
      <c r="Q125" s="379"/>
      <c r="R125" s="379"/>
      <c r="S125" s="379"/>
      <c r="T125" s="379"/>
      <c r="U125" s="379"/>
      <c r="V125" s="370"/>
      <c r="W125" s="370"/>
      <c r="X125" s="370"/>
    </row>
    <row r="126" spans="1:33" x14ac:dyDescent="0.2">
      <c r="A126" s="211" t="str">
        <f t="shared" si="18"/>
        <v/>
      </c>
      <c r="B126" s="67"/>
      <c r="C126" s="67"/>
      <c r="D126" s="67"/>
      <c r="E126" s="67"/>
      <c r="F126" s="157"/>
      <c r="G126" s="146" t="str">
        <f t="shared" si="19"/>
        <v/>
      </c>
      <c r="H126" s="34">
        <v>10000</v>
      </c>
      <c r="I126" s="114" t="str">
        <f t="shared" si="20"/>
        <v/>
      </c>
      <c r="J126" s="123"/>
      <c r="K126" s="171" t="str">
        <f t="shared" si="16"/>
        <v/>
      </c>
      <c r="L126" s="115" t="str">
        <f t="shared" si="17"/>
        <v/>
      </c>
      <c r="N126" s="370"/>
      <c r="O126" s="379"/>
      <c r="P126" s="379"/>
      <c r="Q126" s="379"/>
      <c r="R126" s="379"/>
      <c r="S126" s="379"/>
      <c r="T126" s="370" t="s">
        <v>4</v>
      </c>
      <c r="U126" s="379"/>
      <c r="V126" s="370"/>
      <c r="W126" s="370"/>
      <c r="X126" s="370"/>
    </row>
    <row r="127" spans="1:33" x14ac:dyDescent="0.2">
      <c r="A127" s="211" t="str">
        <f t="shared" si="18"/>
        <v/>
      </c>
      <c r="B127" s="67"/>
      <c r="C127" s="67"/>
      <c r="D127" s="67"/>
      <c r="E127" s="67"/>
      <c r="F127" s="157"/>
      <c r="G127" s="146" t="str">
        <f t="shared" si="19"/>
        <v/>
      </c>
      <c r="H127" s="34">
        <v>10000</v>
      </c>
      <c r="I127" s="114" t="str">
        <f t="shared" si="20"/>
        <v/>
      </c>
      <c r="J127" s="123"/>
      <c r="K127" s="171" t="str">
        <f t="shared" si="16"/>
        <v/>
      </c>
      <c r="L127" s="115" t="str">
        <f t="shared" si="17"/>
        <v/>
      </c>
      <c r="N127" s="371"/>
      <c r="O127" s="376"/>
      <c r="P127" s="376"/>
      <c r="Q127" s="376"/>
      <c r="R127" s="376"/>
      <c r="S127" s="376"/>
      <c r="T127" s="371"/>
      <c r="U127" s="376"/>
      <c r="V127" s="371"/>
      <c r="W127" s="371"/>
      <c r="X127" s="371"/>
    </row>
    <row r="128" spans="1:33" x14ac:dyDescent="0.2">
      <c r="A128" s="211" t="str">
        <f t="shared" si="18"/>
        <v/>
      </c>
      <c r="B128" s="67"/>
      <c r="C128" s="67"/>
      <c r="D128" s="67"/>
      <c r="E128" s="67"/>
      <c r="F128" s="157"/>
      <c r="G128" s="146" t="str">
        <f t="shared" si="19"/>
        <v/>
      </c>
      <c r="H128" s="34">
        <v>10000</v>
      </c>
      <c r="I128" s="114" t="str">
        <f t="shared" si="20"/>
        <v/>
      </c>
      <c r="J128" s="123"/>
      <c r="K128" s="171" t="str">
        <f t="shared" si="16"/>
        <v/>
      </c>
      <c r="L128" s="115" t="str">
        <f t="shared" si="17"/>
        <v/>
      </c>
      <c r="N128" s="131" t="str">
        <f>IF($C$2="","",$C$2)</f>
        <v/>
      </c>
      <c r="O128" s="69"/>
      <c r="P128" s="69"/>
      <c r="Q128" s="251">
        <f>IF(O128="",P128,(P128*COS(ATAN(O128/100))))</f>
        <v>0</v>
      </c>
      <c r="R128" s="66"/>
      <c r="S128" s="23">
        <f t="shared" ref="S128:S164" si="21">R128^2</f>
        <v>0</v>
      </c>
      <c r="T128" s="163"/>
      <c r="U128" s="197"/>
      <c r="V128" s="32" t="e">
        <f>IF(Q128="","",((PI())^2)*(S128/(8*Q128)))</f>
        <v>#DIV/0!</v>
      </c>
      <c r="W128" s="32" t="str">
        <f>IF(R128="","",V128*U128)</f>
        <v/>
      </c>
      <c r="X128" s="32" t="str">
        <f t="shared" ref="X128:X164" si="22">IF(R128="","",W128*0.47)</f>
        <v/>
      </c>
    </row>
    <row r="129" spans="1:24" x14ac:dyDescent="0.2">
      <c r="A129" s="211" t="str">
        <f t="shared" si="18"/>
        <v/>
      </c>
      <c r="B129" s="67"/>
      <c r="C129" s="67"/>
      <c r="D129" s="67"/>
      <c r="E129" s="67"/>
      <c r="F129" s="157"/>
      <c r="G129" s="146" t="str">
        <f t="shared" si="19"/>
        <v/>
      </c>
      <c r="H129" s="34">
        <v>10000</v>
      </c>
      <c r="I129" s="114" t="str">
        <f t="shared" si="20"/>
        <v/>
      </c>
      <c r="J129" s="123"/>
      <c r="K129" s="171" t="str">
        <f t="shared" si="16"/>
        <v/>
      </c>
      <c r="L129" s="115" t="str">
        <f t="shared" si="17"/>
        <v/>
      </c>
      <c r="N129" s="131" t="str">
        <f t="shared" ref="N129:N164" si="23">IF($C$2="","",$C$2)</f>
        <v/>
      </c>
      <c r="O129" s="69"/>
      <c r="P129" s="69"/>
      <c r="Q129" s="251">
        <f t="shared" ref="Q129:Q164" si="24">IF(O129="",P129,(P129*COS(ATAN(O129/100))))</f>
        <v>0</v>
      </c>
      <c r="R129" s="66"/>
      <c r="S129" s="23">
        <f t="shared" si="21"/>
        <v>0</v>
      </c>
      <c r="T129" s="163"/>
      <c r="U129" s="197"/>
      <c r="V129" s="32" t="e">
        <f t="shared" ref="V129:V164" si="25">IF(Q129="","",((PI())^2)*(S129/(8*Q129)))</f>
        <v>#DIV/0!</v>
      </c>
      <c r="W129" s="32" t="str">
        <f t="shared" ref="W129:W164" si="26">IF(R129="","",V129*U129)</f>
        <v/>
      </c>
      <c r="X129" s="32" t="str">
        <f t="shared" si="22"/>
        <v/>
      </c>
    </row>
    <row r="130" spans="1:24" x14ac:dyDescent="0.2">
      <c r="A130" s="211" t="str">
        <f t="shared" si="18"/>
        <v/>
      </c>
      <c r="B130" s="67"/>
      <c r="C130" s="67"/>
      <c r="D130" s="67"/>
      <c r="E130" s="67"/>
      <c r="F130" s="157"/>
      <c r="G130" s="146" t="str">
        <f t="shared" si="19"/>
        <v/>
      </c>
      <c r="H130" s="34">
        <v>10000</v>
      </c>
      <c r="I130" s="114" t="str">
        <f t="shared" si="20"/>
        <v/>
      </c>
      <c r="J130" s="123"/>
      <c r="K130" s="171" t="str">
        <f t="shared" si="16"/>
        <v/>
      </c>
      <c r="L130" s="115" t="str">
        <f t="shared" si="17"/>
        <v/>
      </c>
      <c r="N130" s="131" t="str">
        <f t="shared" si="23"/>
        <v/>
      </c>
      <c r="O130" s="69"/>
      <c r="P130" s="69"/>
      <c r="Q130" s="251">
        <f t="shared" si="24"/>
        <v>0</v>
      </c>
      <c r="R130" s="66"/>
      <c r="S130" s="23">
        <f t="shared" si="21"/>
        <v>0</v>
      </c>
      <c r="T130" s="73"/>
      <c r="U130" s="66"/>
      <c r="V130" s="32" t="e">
        <f t="shared" si="25"/>
        <v>#DIV/0!</v>
      </c>
      <c r="W130" s="32" t="str">
        <f t="shared" si="26"/>
        <v/>
      </c>
      <c r="X130" s="32" t="str">
        <f t="shared" si="22"/>
        <v/>
      </c>
    </row>
    <row r="131" spans="1:24" x14ac:dyDescent="0.2">
      <c r="A131" s="211" t="str">
        <f t="shared" si="18"/>
        <v/>
      </c>
      <c r="B131" s="67"/>
      <c r="C131" s="67"/>
      <c r="D131" s="67"/>
      <c r="E131" s="67"/>
      <c r="F131" s="157"/>
      <c r="G131" s="146" t="str">
        <f t="shared" si="19"/>
        <v/>
      </c>
      <c r="H131" s="34">
        <v>10000</v>
      </c>
      <c r="I131" s="114" t="str">
        <f t="shared" si="20"/>
        <v/>
      </c>
      <c r="J131" s="123"/>
      <c r="K131" s="171" t="str">
        <f t="shared" si="16"/>
        <v/>
      </c>
      <c r="L131" s="115" t="str">
        <f t="shared" si="17"/>
        <v/>
      </c>
      <c r="N131" s="131" t="str">
        <f t="shared" si="23"/>
        <v/>
      </c>
      <c r="O131" s="69"/>
      <c r="P131" s="69"/>
      <c r="Q131" s="251">
        <f t="shared" si="24"/>
        <v>0</v>
      </c>
      <c r="R131" s="66"/>
      <c r="S131" s="23">
        <f t="shared" si="21"/>
        <v>0</v>
      </c>
      <c r="T131" s="73"/>
      <c r="U131" s="66"/>
      <c r="V131" s="32" t="e">
        <f t="shared" si="25"/>
        <v>#DIV/0!</v>
      </c>
      <c r="W131" s="32" t="str">
        <f t="shared" si="26"/>
        <v/>
      </c>
      <c r="X131" s="32" t="str">
        <f t="shared" si="22"/>
        <v/>
      </c>
    </row>
    <row r="132" spans="1:24" x14ac:dyDescent="0.2">
      <c r="A132" s="211" t="str">
        <f t="shared" si="18"/>
        <v/>
      </c>
      <c r="B132" s="67"/>
      <c r="C132" s="67"/>
      <c r="D132" s="67"/>
      <c r="E132" s="67"/>
      <c r="F132" s="157"/>
      <c r="G132" s="146" t="str">
        <f t="shared" si="19"/>
        <v/>
      </c>
      <c r="H132" s="34">
        <v>10000</v>
      </c>
      <c r="I132" s="114" t="str">
        <f t="shared" si="20"/>
        <v/>
      </c>
      <c r="J132" s="123"/>
      <c r="K132" s="171" t="str">
        <f t="shared" si="16"/>
        <v/>
      </c>
      <c r="L132" s="115" t="str">
        <f t="shared" si="17"/>
        <v/>
      </c>
      <c r="N132" s="131" t="str">
        <f t="shared" si="23"/>
        <v/>
      </c>
      <c r="O132" s="69"/>
      <c r="P132" s="69"/>
      <c r="Q132" s="251">
        <f t="shared" si="24"/>
        <v>0</v>
      </c>
      <c r="R132" s="66"/>
      <c r="S132" s="23">
        <f t="shared" si="21"/>
        <v>0</v>
      </c>
      <c r="T132" s="73"/>
      <c r="U132" s="66"/>
      <c r="V132" s="32" t="e">
        <f t="shared" si="25"/>
        <v>#DIV/0!</v>
      </c>
      <c r="W132" s="32" t="str">
        <f t="shared" si="26"/>
        <v/>
      </c>
      <c r="X132" s="32" t="str">
        <f t="shared" si="22"/>
        <v/>
      </c>
    </row>
    <row r="133" spans="1:24" x14ac:dyDescent="0.2">
      <c r="A133" s="211" t="str">
        <f t="shared" si="18"/>
        <v/>
      </c>
      <c r="B133" s="67"/>
      <c r="C133" s="67"/>
      <c r="D133" s="67"/>
      <c r="E133" s="67"/>
      <c r="F133" s="157"/>
      <c r="G133" s="146" t="str">
        <f t="shared" si="19"/>
        <v/>
      </c>
      <c r="H133" s="34">
        <v>10000</v>
      </c>
      <c r="I133" s="114" t="str">
        <f t="shared" si="20"/>
        <v/>
      </c>
      <c r="J133" s="123"/>
      <c r="K133" s="171" t="str">
        <f t="shared" si="16"/>
        <v/>
      </c>
      <c r="L133" s="115" t="str">
        <f t="shared" si="17"/>
        <v/>
      </c>
      <c r="N133" s="131" t="str">
        <f t="shared" si="23"/>
        <v/>
      </c>
      <c r="O133" s="69"/>
      <c r="P133" s="69"/>
      <c r="Q133" s="251">
        <f t="shared" si="24"/>
        <v>0</v>
      </c>
      <c r="R133" s="66"/>
      <c r="S133" s="23">
        <f t="shared" si="21"/>
        <v>0</v>
      </c>
      <c r="T133" s="73"/>
      <c r="U133" s="66"/>
      <c r="V133" s="32" t="e">
        <f t="shared" si="25"/>
        <v>#DIV/0!</v>
      </c>
      <c r="W133" s="32" t="str">
        <f t="shared" si="26"/>
        <v/>
      </c>
      <c r="X133" s="32" t="str">
        <f t="shared" si="22"/>
        <v/>
      </c>
    </row>
    <row r="134" spans="1:24" x14ac:dyDescent="0.2">
      <c r="A134" s="211" t="str">
        <f t="shared" si="18"/>
        <v/>
      </c>
      <c r="B134" s="67"/>
      <c r="C134" s="67"/>
      <c r="D134" s="67"/>
      <c r="E134" s="67"/>
      <c r="F134" s="157"/>
      <c r="G134" s="146" t="str">
        <f t="shared" si="19"/>
        <v/>
      </c>
      <c r="H134" s="34">
        <v>10000</v>
      </c>
      <c r="I134" s="114" t="str">
        <f t="shared" si="20"/>
        <v/>
      </c>
      <c r="J134" s="123"/>
      <c r="K134" s="171" t="str">
        <f t="shared" si="16"/>
        <v/>
      </c>
      <c r="L134" s="115" t="str">
        <f t="shared" si="17"/>
        <v/>
      </c>
      <c r="N134" s="131" t="str">
        <f t="shared" si="23"/>
        <v/>
      </c>
      <c r="O134" s="69"/>
      <c r="P134" s="69"/>
      <c r="Q134" s="251">
        <f t="shared" si="24"/>
        <v>0</v>
      </c>
      <c r="R134" s="66"/>
      <c r="S134" s="23">
        <f t="shared" si="21"/>
        <v>0</v>
      </c>
      <c r="T134" s="73"/>
      <c r="U134" s="66"/>
      <c r="V134" s="32" t="e">
        <f t="shared" si="25"/>
        <v>#DIV/0!</v>
      </c>
      <c r="W134" s="32" t="str">
        <f t="shared" si="26"/>
        <v/>
      </c>
      <c r="X134" s="32" t="str">
        <f t="shared" si="22"/>
        <v/>
      </c>
    </row>
    <row r="135" spans="1:24" x14ac:dyDescent="0.2">
      <c r="A135" s="211" t="str">
        <f t="shared" si="18"/>
        <v/>
      </c>
      <c r="B135" s="67"/>
      <c r="C135" s="67"/>
      <c r="D135" s="67"/>
      <c r="E135" s="67"/>
      <c r="F135" s="157"/>
      <c r="G135" s="146" t="str">
        <f t="shared" si="19"/>
        <v/>
      </c>
      <c r="H135" s="34">
        <v>10000</v>
      </c>
      <c r="I135" s="114" t="str">
        <f t="shared" si="20"/>
        <v/>
      </c>
      <c r="J135" s="123"/>
      <c r="K135" s="171" t="str">
        <f t="shared" si="16"/>
        <v/>
      </c>
      <c r="L135" s="115" t="str">
        <f t="shared" si="17"/>
        <v/>
      </c>
      <c r="N135" s="131" t="str">
        <f t="shared" si="23"/>
        <v/>
      </c>
      <c r="O135" s="69"/>
      <c r="P135" s="69"/>
      <c r="Q135" s="251">
        <f t="shared" si="24"/>
        <v>0</v>
      </c>
      <c r="R135" s="66"/>
      <c r="S135" s="23">
        <f t="shared" si="21"/>
        <v>0</v>
      </c>
      <c r="T135" s="73"/>
      <c r="U135" s="66"/>
      <c r="V135" s="32" t="e">
        <f t="shared" si="25"/>
        <v>#DIV/0!</v>
      </c>
      <c r="W135" s="32" t="str">
        <f t="shared" si="26"/>
        <v/>
      </c>
      <c r="X135" s="32" t="str">
        <f t="shared" si="22"/>
        <v/>
      </c>
    </row>
    <row r="136" spans="1:24" x14ac:dyDescent="0.2">
      <c r="A136" s="211" t="str">
        <f t="shared" si="18"/>
        <v/>
      </c>
      <c r="B136" s="67"/>
      <c r="C136" s="67"/>
      <c r="D136" s="67"/>
      <c r="E136" s="67"/>
      <c r="F136" s="157"/>
      <c r="G136" s="146" t="str">
        <f t="shared" si="19"/>
        <v/>
      </c>
      <c r="H136" s="34">
        <v>10000</v>
      </c>
      <c r="I136" s="114" t="str">
        <f t="shared" si="20"/>
        <v/>
      </c>
      <c r="J136" s="123"/>
      <c r="K136" s="171" t="str">
        <f t="shared" si="16"/>
        <v/>
      </c>
      <c r="L136" s="115" t="str">
        <f t="shared" si="17"/>
        <v/>
      </c>
      <c r="N136" s="131" t="str">
        <f t="shared" si="23"/>
        <v/>
      </c>
      <c r="O136" s="69"/>
      <c r="P136" s="69"/>
      <c r="Q136" s="251">
        <f t="shared" si="24"/>
        <v>0</v>
      </c>
      <c r="R136" s="66"/>
      <c r="S136" s="23">
        <f t="shared" si="21"/>
        <v>0</v>
      </c>
      <c r="T136" s="73"/>
      <c r="U136" s="66"/>
      <c r="V136" s="32" t="e">
        <f t="shared" si="25"/>
        <v>#DIV/0!</v>
      </c>
      <c r="W136" s="32" t="str">
        <f t="shared" si="26"/>
        <v/>
      </c>
      <c r="X136" s="32" t="str">
        <f t="shared" si="22"/>
        <v/>
      </c>
    </row>
    <row r="137" spans="1:24" x14ac:dyDescent="0.2">
      <c r="A137" s="211" t="str">
        <f t="shared" si="18"/>
        <v/>
      </c>
      <c r="B137" s="67"/>
      <c r="C137" s="67"/>
      <c r="D137" s="67"/>
      <c r="E137" s="67"/>
      <c r="F137" s="157"/>
      <c r="G137" s="146" t="str">
        <f t="shared" si="19"/>
        <v/>
      </c>
      <c r="H137" s="34">
        <v>10000</v>
      </c>
      <c r="I137" s="114" t="str">
        <f t="shared" si="20"/>
        <v/>
      </c>
      <c r="J137" s="123"/>
      <c r="K137" s="171" t="str">
        <f t="shared" si="16"/>
        <v/>
      </c>
      <c r="L137" s="115" t="str">
        <f t="shared" si="17"/>
        <v/>
      </c>
      <c r="N137" s="131" t="str">
        <f t="shared" si="23"/>
        <v/>
      </c>
      <c r="O137" s="69"/>
      <c r="P137" s="69"/>
      <c r="Q137" s="251">
        <f t="shared" si="24"/>
        <v>0</v>
      </c>
      <c r="R137" s="66"/>
      <c r="S137" s="23">
        <f t="shared" si="21"/>
        <v>0</v>
      </c>
      <c r="T137" s="73"/>
      <c r="U137" s="66"/>
      <c r="V137" s="32" t="e">
        <f t="shared" si="25"/>
        <v>#DIV/0!</v>
      </c>
      <c r="W137" s="32" t="str">
        <f t="shared" si="26"/>
        <v/>
      </c>
      <c r="X137" s="32" t="str">
        <f t="shared" si="22"/>
        <v/>
      </c>
    </row>
    <row r="138" spans="1:24" x14ac:dyDescent="0.2">
      <c r="A138" s="211" t="str">
        <f t="shared" si="18"/>
        <v/>
      </c>
      <c r="B138" s="67"/>
      <c r="C138" s="67"/>
      <c r="D138" s="67"/>
      <c r="E138" s="67"/>
      <c r="F138" s="157"/>
      <c r="G138" s="146" t="str">
        <f t="shared" si="19"/>
        <v/>
      </c>
      <c r="H138" s="34">
        <v>10000</v>
      </c>
      <c r="I138" s="114" t="str">
        <f t="shared" si="20"/>
        <v/>
      </c>
      <c r="J138" s="123"/>
      <c r="K138" s="171" t="str">
        <f t="shared" si="16"/>
        <v/>
      </c>
      <c r="L138" s="115" t="str">
        <f t="shared" si="17"/>
        <v/>
      </c>
      <c r="N138" s="131" t="str">
        <f t="shared" si="23"/>
        <v/>
      </c>
      <c r="O138" s="69"/>
      <c r="P138" s="69"/>
      <c r="Q138" s="251">
        <f t="shared" si="24"/>
        <v>0</v>
      </c>
      <c r="R138" s="66"/>
      <c r="S138" s="23">
        <f t="shared" si="21"/>
        <v>0</v>
      </c>
      <c r="T138" s="73"/>
      <c r="U138" s="66"/>
      <c r="V138" s="32" t="e">
        <f t="shared" si="25"/>
        <v>#DIV/0!</v>
      </c>
      <c r="W138" s="32" t="str">
        <f t="shared" si="26"/>
        <v/>
      </c>
      <c r="X138" s="32" t="str">
        <f t="shared" si="22"/>
        <v/>
      </c>
    </row>
    <row r="139" spans="1:24" x14ac:dyDescent="0.2">
      <c r="A139" s="211" t="str">
        <f t="shared" si="18"/>
        <v/>
      </c>
      <c r="B139" s="67"/>
      <c r="C139" s="67"/>
      <c r="D139" s="67"/>
      <c r="E139" s="67"/>
      <c r="F139" s="157"/>
      <c r="G139" s="146" t="str">
        <f t="shared" si="19"/>
        <v/>
      </c>
      <c r="H139" s="34">
        <v>10000</v>
      </c>
      <c r="I139" s="114" t="str">
        <f t="shared" si="20"/>
        <v/>
      </c>
      <c r="J139" s="123"/>
      <c r="K139" s="171" t="str">
        <f t="shared" si="16"/>
        <v/>
      </c>
      <c r="L139" s="115" t="str">
        <f t="shared" si="17"/>
        <v/>
      </c>
      <c r="N139" s="131" t="str">
        <f t="shared" si="23"/>
        <v/>
      </c>
      <c r="O139" s="69"/>
      <c r="P139" s="69"/>
      <c r="Q139" s="251">
        <f t="shared" si="24"/>
        <v>0</v>
      </c>
      <c r="R139" s="66"/>
      <c r="S139" s="23">
        <f t="shared" si="21"/>
        <v>0</v>
      </c>
      <c r="T139" s="73"/>
      <c r="U139" s="66"/>
      <c r="V139" s="32" t="e">
        <f t="shared" si="25"/>
        <v>#DIV/0!</v>
      </c>
      <c r="W139" s="32" t="str">
        <f t="shared" si="26"/>
        <v/>
      </c>
      <c r="X139" s="32" t="str">
        <f t="shared" si="22"/>
        <v/>
      </c>
    </row>
    <row r="140" spans="1:24" x14ac:dyDescent="0.2">
      <c r="A140" s="211" t="str">
        <f t="shared" si="18"/>
        <v/>
      </c>
      <c r="B140" s="67"/>
      <c r="C140" s="67"/>
      <c r="D140" s="67"/>
      <c r="E140" s="67"/>
      <c r="F140" s="157"/>
      <c r="G140" s="146" t="str">
        <f t="shared" si="19"/>
        <v/>
      </c>
      <c r="H140" s="34">
        <v>10000</v>
      </c>
      <c r="I140" s="114" t="str">
        <f t="shared" si="20"/>
        <v/>
      </c>
      <c r="J140" s="123"/>
      <c r="K140" s="171" t="str">
        <f t="shared" si="16"/>
        <v/>
      </c>
      <c r="L140" s="115" t="str">
        <f t="shared" si="17"/>
        <v/>
      </c>
      <c r="N140" s="131" t="str">
        <f t="shared" si="23"/>
        <v/>
      </c>
      <c r="O140" s="69"/>
      <c r="P140" s="69"/>
      <c r="Q140" s="251">
        <f t="shared" si="24"/>
        <v>0</v>
      </c>
      <c r="R140" s="66"/>
      <c r="S140" s="23">
        <f t="shared" si="21"/>
        <v>0</v>
      </c>
      <c r="T140" s="73"/>
      <c r="U140" s="66"/>
      <c r="V140" s="32" t="e">
        <f t="shared" si="25"/>
        <v>#DIV/0!</v>
      </c>
      <c r="W140" s="32" t="str">
        <f t="shared" si="26"/>
        <v/>
      </c>
      <c r="X140" s="32" t="str">
        <f t="shared" si="22"/>
        <v/>
      </c>
    </row>
    <row r="141" spans="1:24" x14ac:dyDescent="0.2">
      <c r="A141" s="211" t="str">
        <f t="shared" si="18"/>
        <v/>
      </c>
      <c r="B141" s="67"/>
      <c r="C141" s="67"/>
      <c r="D141" s="67"/>
      <c r="E141" s="67"/>
      <c r="F141" s="157"/>
      <c r="G141" s="146" t="str">
        <f t="shared" si="19"/>
        <v/>
      </c>
      <c r="H141" s="34">
        <v>10000</v>
      </c>
      <c r="I141" s="114" t="str">
        <f t="shared" si="20"/>
        <v/>
      </c>
      <c r="J141" s="123"/>
      <c r="K141" s="171" t="str">
        <f t="shared" si="16"/>
        <v/>
      </c>
      <c r="L141" s="115" t="str">
        <f t="shared" si="17"/>
        <v/>
      </c>
      <c r="N141" s="131" t="str">
        <f t="shared" si="23"/>
        <v/>
      </c>
      <c r="O141" s="69"/>
      <c r="P141" s="69"/>
      <c r="Q141" s="251">
        <f t="shared" si="24"/>
        <v>0</v>
      </c>
      <c r="R141" s="66"/>
      <c r="S141" s="23">
        <f t="shared" si="21"/>
        <v>0</v>
      </c>
      <c r="T141" s="73"/>
      <c r="U141" s="66"/>
      <c r="V141" s="32" t="e">
        <f t="shared" si="25"/>
        <v>#DIV/0!</v>
      </c>
      <c r="W141" s="32" t="str">
        <f t="shared" si="26"/>
        <v/>
      </c>
      <c r="X141" s="32" t="str">
        <f t="shared" si="22"/>
        <v/>
      </c>
    </row>
    <row r="142" spans="1:24" x14ac:dyDescent="0.2">
      <c r="A142" s="211" t="str">
        <f t="shared" si="18"/>
        <v/>
      </c>
      <c r="B142" s="67"/>
      <c r="C142" s="67"/>
      <c r="D142" s="67"/>
      <c r="E142" s="67"/>
      <c r="F142" s="157"/>
      <c r="G142" s="146" t="str">
        <f t="shared" si="19"/>
        <v/>
      </c>
      <c r="H142" s="34">
        <v>10000</v>
      </c>
      <c r="I142" s="114" t="str">
        <f t="shared" si="20"/>
        <v/>
      </c>
      <c r="J142" s="123"/>
      <c r="K142" s="171" t="str">
        <f t="shared" si="16"/>
        <v/>
      </c>
      <c r="L142" s="115" t="str">
        <f t="shared" si="17"/>
        <v/>
      </c>
      <c r="N142" s="131" t="str">
        <f t="shared" si="23"/>
        <v/>
      </c>
      <c r="O142" s="69"/>
      <c r="P142" s="69"/>
      <c r="Q142" s="251">
        <f t="shared" si="24"/>
        <v>0</v>
      </c>
      <c r="R142" s="66"/>
      <c r="S142" s="23">
        <f t="shared" si="21"/>
        <v>0</v>
      </c>
      <c r="T142" s="73"/>
      <c r="U142" s="66"/>
      <c r="V142" s="32" t="e">
        <f t="shared" si="25"/>
        <v>#DIV/0!</v>
      </c>
      <c r="W142" s="32" t="str">
        <f t="shared" si="26"/>
        <v/>
      </c>
      <c r="X142" s="32" t="str">
        <f t="shared" si="22"/>
        <v/>
      </c>
    </row>
    <row r="143" spans="1:24" x14ac:dyDescent="0.2">
      <c r="A143" s="211" t="str">
        <f t="shared" si="18"/>
        <v/>
      </c>
      <c r="B143" s="67"/>
      <c r="C143" s="67"/>
      <c r="D143" s="67"/>
      <c r="E143" s="67"/>
      <c r="F143" s="157"/>
      <c r="G143" s="146" t="str">
        <f t="shared" si="19"/>
        <v/>
      </c>
      <c r="H143" s="34">
        <v>10000</v>
      </c>
      <c r="I143" s="114" t="str">
        <f t="shared" si="20"/>
        <v/>
      </c>
      <c r="J143" s="123"/>
      <c r="K143" s="171" t="str">
        <f t="shared" si="16"/>
        <v/>
      </c>
      <c r="L143" s="115" t="str">
        <f t="shared" si="17"/>
        <v/>
      </c>
      <c r="N143" s="131" t="str">
        <f t="shared" si="23"/>
        <v/>
      </c>
      <c r="O143" s="69"/>
      <c r="P143" s="69"/>
      <c r="Q143" s="251">
        <f t="shared" si="24"/>
        <v>0</v>
      </c>
      <c r="R143" s="66"/>
      <c r="S143" s="23">
        <f t="shared" si="21"/>
        <v>0</v>
      </c>
      <c r="T143" s="73"/>
      <c r="U143" s="66"/>
      <c r="V143" s="32" t="e">
        <f t="shared" si="25"/>
        <v>#DIV/0!</v>
      </c>
      <c r="W143" s="32" t="str">
        <f t="shared" si="26"/>
        <v/>
      </c>
      <c r="X143" s="32" t="str">
        <f t="shared" si="22"/>
        <v/>
      </c>
    </row>
    <row r="144" spans="1:24" x14ac:dyDescent="0.2">
      <c r="A144" s="211" t="str">
        <f t="shared" si="18"/>
        <v/>
      </c>
      <c r="B144" s="67"/>
      <c r="C144" s="67"/>
      <c r="D144" s="67"/>
      <c r="E144" s="67"/>
      <c r="F144" s="157"/>
      <c r="G144" s="146" t="str">
        <f t="shared" si="19"/>
        <v/>
      </c>
      <c r="H144" s="34">
        <v>10000</v>
      </c>
      <c r="I144" s="114" t="str">
        <f t="shared" si="20"/>
        <v/>
      </c>
      <c r="J144" s="123"/>
      <c r="K144" s="171" t="str">
        <f t="shared" si="16"/>
        <v/>
      </c>
      <c r="L144" s="115" t="str">
        <f t="shared" si="17"/>
        <v/>
      </c>
      <c r="N144" s="131" t="str">
        <f t="shared" si="23"/>
        <v/>
      </c>
      <c r="O144" s="69"/>
      <c r="P144" s="69"/>
      <c r="Q144" s="251">
        <f t="shared" si="24"/>
        <v>0</v>
      </c>
      <c r="R144" s="66"/>
      <c r="S144" s="23">
        <f t="shared" si="21"/>
        <v>0</v>
      </c>
      <c r="T144" s="73"/>
      <c r="U144" s="66"/>
      <c r="V144" s="32" t="e">
        <f t="shared" si="25"/>
        <v>#DIV/0!</v>
      </c>
      <c r="W144" s="32" t="str">
        <f t="shared" si="26"/>
        <v/>
      </c>
      <c r="X144" s="32" t="str">
        <f t="shared" si="22"/>
        <v/>
      </c>
    </row>
    <row r="145" spans="1:24" x14ac:dyDescent="0.2">
      <c r="A145" s="211" t="str">
        <f t="shared" si="18"/>
        <v/>
      </c>
      <c r="B145" s="67"/>
      <c r="C145" s="67"/>
      <c r="D145" s="67"/>
      <c r="E145" s="67"/>
      <c r="F145" s="157"/>
      <c r="G145" s="146" t="str">
        <f t="shared" si="19"/>
        <v/>
      </c>
      <c r="H145" s="34">
        <v>10000</v>
      </c>
      <c r="I145" s="114" t="str">
        <f t="shared" si="20"/>
        <v/>
      </c>
      <c r="J145" s="123"/>
      <c r="K145" s="171" t="str">
        <f t="shared" si="16"/>
        <v/>
      </c>
      <c r="L145" s="115" t="str">
        <f t="shared" si="17"/>
        <v/>
      </c>
      <c r="N145" s="131" t="str">
        <f t="shared" si="23"/>
        <v/>
      </c>
      <c r="O145" s="69"/>
      <c r="P145" s="69"/>
      <c r="Q145" s="251">
        <f t="shared" si="24"/>
        <v>0</v>
      </c>
      <c r="R145" s="66"/>
      <c r="S145" s="23">
        <f t="shared" si="21"/>
        <v>0</v>
      </c>
      <c r="T145" s="73"/>
      <c r="U145" s="66"/>
      <c r="V145" s="32" t="e">
        <f t="shared" si="25"/>
        <v>#DIV/0!</v>
      </c>
      <c r="W145" s="32" t="str">
        <f t="shared" si="26"/>
        <v/>
      </c>
      <c r="X145" s="32" t="str">
        <f t="shared" si="22"/>
        <v/>
      </c>
    </row>
    <row r="146" spans="1:24" x14ac:dyDescent="0.2">
      <c r="A146" s="211" t="str">
        <f t="shared" si="18"/>
        <v/>
      </c>
      <c r="B146" s="67"/>
      <c r="C146" s="67"/>
      <c r="D146" s="67"/>
      <c r="E146" s="67"/>
      <c r="F146" s="157"/>
      <c r="G146" s="146" t="str">
        <f t="shared" si="19"/>
        <v/>
      </c>
      <c r="H146" s="34">
        <v>10000</v>
      </c>
      <c r="I146" s="114" t="str">
        <f t="shared" si="20"/>
        <v/>
      </c>
      <c r="J146" s="123"/>
      <c r="K146" s="171" t="str">
        <f t="shared" si="16"/>
        <v/>
      </c>
      <c r="L146" s="115" t="str">
        <f t="shared" si="17"/>
        <v/>
      </c>
      <c r="N146" s="131" t="str">
        <f t="shared" si="23"/>
        <v/>
      </c>
      <c r="O146" s="69"/>
      <c r="P146" s="69"/>
      <c r="Q146" s="251">
        <f t="shared" si="24"/>
        <v>0</v>
      </c>
      <c r="R146" s="66"/>
      <c r="S146" s="23">
        <f t="shared" si="21"/>
        <v>0</v>
      </c>
      <c r="T146" s="73"/>
      <c r="U146" s="66"/>
      <c r="V146" s="32" t="e">
        <f t="shared" si="25"/>
        <v>#DIV/0!</v>
      </c>
      <c r="W146" s="32" t="str">
        <f t="shared" si="26"/>
        <v/>
      </c>
      <c r="X146" s="32" t="str">
        <f t="shared" si="22"/>
        <v/>
      </c>
    </row>
    <row r="147" spans="1:24" x14ac:dyDescent="0.2">
      <c r="A147" s="211" t="str">
        <f t="shared" si="18"/>
        <v/>
      </c>
      <c r="B147" s="67"/>
      <c r="C147" s="67"/>
      <c r="D147" s="67"/>
      <c r="E147" s="67"/>
      <c r="F147" s="157"/>
      <c r="G147" s="146" t="str">
        <f t="shared" si="19"/>
        <v/>
      </c>
      <c r="H147" s="34">
        <v>10000</v>
      </c>
      <c r="I147" s="114" t="str">
        <f t="shared" ref="I147:I178" si="27">IF(G147="","",IF(G147="s",H147/M$19,IF(G147="m",H147/M$20,H147/M$21)))</f>
        <v/>
      </c>
      <c r="J147" s="123"/>
      <c r="K147" s="171" t="str">
        <f t="shared" si="16"/>
        <v/>
      </c>
      <c r="L147" s="115" t="str">
        <f t="shared" si="17"/>
        <v/>
      </c>
      <c r="N147" s="131" t="str">
        <f t="shared" si="23"/>
        <v/>
      </c>
      <c r="O147" s="69"/>
      <c r="P147" s="69"/>
      <c r="Q147" s="251">
        <f t="shared" si="24"/>
        <v>0</v>
      </c>
      <c r="R147" s="66"/>
      <c r="S147" s="23">
        <f t="shared" si="21"/>
        <v>0</v>
      </c>
      <c r="T147" s="73"/>
      <c r="U147" s="66"/>
      <c r="V147" s="32" t="e">
        <f t="shared" si="25"/>
        <v>#DIV/0!</v>
      </c>
      <c r="W147" s="32" t="str">
        <f t="shared" si="26"/>
        <v/>
      </c>
      <c r="X147" s="32" t="str">
        <f t="shared" si="22"/>
        <v/>
      </c>
    </row>
    <row r="148" spans="1:24" x14ac:dyDescent="0.2">
      <c r="A148" s="211" t="str">
        <f t="shared" si="18"/>
        <v/>
      </c>
      <c r="B148" s="67"/>
      <c r="C148" s="67"/>
      <c r="D148" s="67"/>
      <c r="E148" s="67"/>
      <c r="F148" s="157"/>
      <c r="G148" s="146" t="str">
        <f t="shared" si="19"/>
        <v/>
      </c>
      <c r="H148" s="34">
        <v>10000</v>
      </c>
      <c r="I148" s="114" t="str">
        <f t="shared" si="27"/>
        <v/>
      </c>
      <c r="J148" s="123"/>
      <c r="K148" s="171" t="str">
        <f t="shared" si="16"/>
        <v/>
      </c>
      <c r="L148" s="115" t="str">
        <f t="shared" si="17"/>
        <v/>
      </c>
      <c r="N148" s="131" t="str">
        <f t="shared" si="23"/>
        <v/>
      </c>
      <c r="O148" s="69"/>
      <c r="P148" s="69"/>
      <c r="Q148" s="251">
        <f t="shared" si="24"/>
        <v>0</v>
      </c>
      <c r="R148" s="66"/>
      <c r="S148" s="23">
        <f t="shared" si="21"/>
        <v>0</v>
      </c>
      <c r="T148" s="73"/>
      <c r="U148" s="66"/>
      <c r="V148" s="32" t="e">
        <f t="shared" si="25"/>
        <v>#DIV/0!</v>
      </c>
      <c r="W148" s="32" t="str">
        <f t="shared" si="26"/>
        <v/>
      </c>
      <c r="X148" s="32" t="str">
        <f t="shared" si="22"/>
        <v/>
      </c>
    </row>
    <row r="149" spans="1:24" x14ac:dyDescent="0.2">
      <c r="A149" s="211" t="str">
        <f t="shared" si="18"/>
        <v/>
      </c>
      <c r="B149" s="67"/>
      <c r="C149" s="67"/>
      <c r="D149" s="67"/>
      <c r="E149" s="67"/>
      <c r="F149" s="157"/>
      <c r="G149" s="146" t="str">
        <f t="shared" si="19"/>
        <v/>
      </c>
      <c r="H149" s="34">
        <v>10000</v>
      </c>
      <c r="I149" s="114" t="str">
        <f t="shared" si="27"/>
        <v/>
      </c>
      <c r="J149" s="123"/>
      <c r="K149" s="171" t="str">
        <f t="shared" si="16"/>
        <v/>
      </c>
      <c r="L149" s="115" t="str">
        <f t="shared" si="17"/>
        <v/>
      </c>
      <c r="N149" s="131" t="str">
        <f t="shared" si="23"/>
        <v/>
      </c>
      <c r="O149" s="69"/>
      <c r="P149" s="69"/>
      <c r="Q149" s="251">
        <f t="shared" si="24"/>
        <v>0</v>
      </c>
      <c r="R149" s="66"/>
      <c r="S149" s="23">
        <f t="shared" si="21"/>
        <v>0</v>
      </c>
      <c r="T149" s="73"/>
      <c r="U149" s="66"/>
      <c r="V149" s="32" t="e">
        <f t="shared" si="25"/>
        <v>#DIV/0!</v>
      </c>
      <c r="W149" s="32" t="str">
        <f t="shared" si="26"/>
        <v/>
      </c>
      <c r="X149" s="32" t="str">
        <f t="shared" si="22"/>
        <v/>
      </c>
    </row>
    <row r="150" spans="1:24" x14ac:dyDescent="0.2">
      <c r="A150" s="211" t="str">
        <f t="shared" si="18"/>
        <v/>
      </c>
      <c r="B150" s="67"/>
      <c r="C150" s="67"/>
      <c r="D150" s="67"/>
      <c r="E150" s="67"/>
      <c r="F150" s="157"/>
      <c r="G150" s="146" t="str">
        <f t="shared" si="19"/>
        <v/>
      </c>
      <c r="H150" s="34">
        <v>10000</v>
      </c>
      <c r="I150" s="114" t="str">
        <f t="shared" si="27"/>
        <v/>
      </c>
      <c r="J150" s="123"/>
      <c r="K150" s="171" t="str">
        <f t="shared" si="16"/>
        <v/>
      </c>
      <c r="L150" s="115" t="str">
        <f t="shared" si="17"/>
        <v/>
      </c>
      <c r="N150" s="131" t="str">
        <f t="shared" si="23"/>
        <v/>
      </c>
      <c r="O150" s="69"/>
      <c r="P150" s="69"/>
      <c r="Q150" s="251">
        <f t="shared" si="24"/>
        <v>0</v>
      </c>
      <c r="R150" s="66"/>
      <c r="S150" s="23">
        <f t="shared" si="21"/>
        <v>0</v>
      </c>
      <c r="T150" s="73"/>
      <c r="U150" s="66"/>
      <c r="V150" s="32" t="e">
        <f t="shared" si="25"/>
        <v>#DIV/0!</v>
      </c>
      <c r="W150" s="32" t="str">
        <f t="shared" si="26"/>
        <v/>
      </c>
      <c r="X150" s="32" t="str">
        <f t="shared" si="22"/>
        <v/>
      </c>
    </row>
    <row r="151" spans="1:24" x14ac:dyDescent="0.2">
      <c r="A151" s="211" t="str">
        <f t="shared" si="18"/>
        <v/>
      </c>
      <c r="B151" s="67"/>
      <c r="C151" s="67"/>
      <c r="D151" s="67"/>
      <c r="E151" s="67"/>
      <c r="F151" s="157"/>
      <c r="G151" s="146" t="str">
        <f t="shared" si="19"/>
        <v/>
      </c>
      <c r="H151" s="34">
        <v>10000</v>
      </c>
      <c r="I151" s="114" t="str">
        <f t="shared" si="27"/>
        <v/>
      </c>
      <c r="J151" s="123"/>
      <c r="K151" s="171" t="str">
        <f t="shared" si="16"/>
        <v/>
      </c>
      <c r="L151" s="115" t="str">
        <f t="shared" si="17"/>
        <v/>
      </c>
      <c r="N151" s="131" t="str">
        <f t="shared" si="23"/>
        <v/>
      </c>
      <c r="O151" s="69"/>
      <c r="P151" s="69"/>
      <c r="Q151" s="251">
        <f t="shared" si="24"/>
        <v>0</v>
      </c>
      <c r="R151" s="66"/>
      <c r="S151" s="23">
        <f t="shared" si="21"/>
        <v>0</v>
      </c>
      <c r="T151" s="73"/>
      <c r="U151" s="66"/>
      <c r="V151" s="32" t="e">
        <f t="shared" si="25"/>
        <v>#DIV/0!</v>
      </c>
      <c r="W151" s="32" t="str">
        <f t="shared" si="26"/>
        <v/>
      </c>
      <c r="X151" s="32" t="str">
        <f t="shared" si="22"/>
        <v/>
      </c>
    </row>
    <row r="152" spans="1:24" x14ac:dyDescent="0.2">
      <c r="A152" s="211" t="str">
        <f t="shared" si="18"/>
        <v/>
      </c>
      <c r="B152" s="67"/>
      <c r="C152" s="67"/>
      <c r="D152" s="67"/>
      <c r="E152" s="67"/>
      <c r="F152" s="157"/>
      <c r="G152" s="146" t="str">
        <f t="shared" si="19"/>
        <v/>
      </c>
      <c r="H152" s="34">
        <v>10000</v>
      </c>
      <c r="I152" s="114" t="str">
        <f t="shared" si="27"/>
        <v/>
      </c>
      <c r="J152" s="123"/>
      <c r="K152" s="171" t="str">
        <f t="shared" si="16"/>
        <v/>
      </c>
      <c r="L152" s="115" t="str">
        <f t="shared" si="17"/>
        <v/>
      </c>
      <c r="N152" s="131" t="str">
        <f t="shared" si="23"/>
        <v/>
      </c>
      <c r="O152" s="69"/>
      <c r="P152" s="69"/>
      <c r="Q152" s="251">
        <f t="shared" si="24"/>
        <v>0</v>
      </c>
      <c r="R152" s="66"/>
      <c r="S152" s="23">
        <f t="shared" si="21"/>
        <v>0</v>
      </c>
      <c r="T152" s="73"/>
      <c r="U152" s="66"/>
      <c r="V152" s="32" t="e">
        <f t="shared" si="25"/>
        <v>#DIV/0!</v>
      </c>
      <c r="W152" s="32" t="str">
        <f t="shared" si="26"/>
        <v/>
      </c>
      <c r="X152" s="32" t="str">
        <f t="shared" si="22"/>
        <v/>
      </c>
    </row>
    <row r="153" spans="1:24" x14ac:dyDescent="0.2">
      <c r="A153" s="211" t="str">
        <f t="shared" si="18"/>
        <v/>
      </c>
      <c r="B153" s="67"/>
      <c r="C153" s="67"/>
      <c r="D153" s="67"/>
      <c r="E153" s="67"/>
      <c r="F153" s="157"/>
      <c r="G153" s="146" t="str">
        <f t="shared" si="19"/>
        <v/>
      </c>
      <c r="H153" s="34">
        <v>10000</v>
      </c>
      <c r="I153" s="114" t="str">
        <f t="shared" si="27"/>
        <v/>
      </c>
      <c r="J153" s="123"/>
      <c r="K153" s="171" t="str">
        <f t="shared" si="16"/>
        <v/>
      </c>
      <c r="L153" s="115" t="str">
        <f t="shared" si="17"/>
        <v/>
      </c>
      <c r="N153" s="131" t="str">
        <f t="shared" si="23"/>
        <v/>
      </c>
      <c r="O153" s="69"/>
      <c r="P153" s="69"/>
      <c r="Q153" s="251">
        <f t="shared" si="24"/>
        <v>0</v>
      </c>
      <c r="R153" s="66"/>
      <c r="S153" s="23">
        <f t="shared" si="21"/>
        <v>0</v>
      </c>
      <c r="T153" s="73"/>
      <c r="U153" s="66"/>
      <c r="V153" s="32" t="e">
        <f t="shared" si="25"/>
        <v>#DIV/0!</v>
      </c>
      <c r="W153" s="32" t="str">
        <f t="shared" si="26"/>
        <v/>
      </c>
      <c r="X153" s="32" t="str">
        <f t="shared" si="22"/>
        <v/>
      </c>
    </row>
    <row r="154" spans="1:24" x14ac:dyDescent="0.2">
      <c r="A154" s="211" t="str">
        <f t="shared" si="18"/>
        <v/>
      </c>
      <c r="B154" s="67"/>
      <c r="C154" s="67"/>
      <c r="D154" s="67"/>
      <c r="E154" s="67"/>
      <c r="F154" s="157"/>
      <c r="G154" s="146" t="str">
        <f t="shared" si="19"/>
        <v/>
      </c>
      <c r="H154" s="34">
        <v>10000</v>
      </c>
      <c r="I154" s="114" t="str">
        <f t="shared" si="27"/>
        <v/>
      </c>
      <c r="J154" s="123"/>
      <c r="K154" s="171" t="str">
        <f t="shared" si="16"/>
        <v/>
      </c>
      <c r="L154" s="115" t="str">
        <f t="shared" si="17"/>
        <v/>
      </c>
      <c r="N154" s="131" t="str">
        <f t="shared" si="23"/>
        <v/>
      </c>
      <c r="O154" s="69"/>
      <c r="P154" s="69"/>
      <c r="Q154" s="251">
        <f t="shared" si="24"/>
        <v>0</v>
      </c>
      <c r="R154" s="66"/>
      <c r="S154" s="23">
        <f t="shared" si="21"/>
        <v>0</v>
      </c>
      <c r="T154" s="73"/>
      <c r="U154" s="66"/>
      <c r="V154" s="32" t="e">
        <f t="shared" si="25"/>
        <v>#DIV/0!</v>
      </c>
      <c r="W154" s="32" t="str">
        <f t="shared" si="26"/>
        <v/>
      </c>
      <c r="X154" s="32" t="str">
        <f t="shared" si="22"/>
        <v/>
      </c>
    </row>
    <row r="155" spans="1:24" x14ac:dyDescent="0.2">
      <c r="A155" s="211" t="str">
        <f t="shared" si="18"/>
        <v/>
      </c>
      <c r="B155" s="67"/>
      <c r="C155" s="67"/>
      <c r="D155" s="67"/>
      <c r="E155" s="67"/>
      <c r="F155" s="157"/>
      <c r="G155" s="146" t="str">
        <f t="shared" si="19"/>
        <v/>
      </c>
      <c r="H155" s="34">
        <v>10000</v>
      </c>
      <c r="I155" s="114" t="str">
        <f t="shared" si="27"/>
        <v/>
      </c>
      <c r="J155" s="123"/>
      <c r="K155" s="171" t="str">
        <f t="shared" si="16"/>
        <v/>
      </c>
      <c r="L155" s="115" t="str">
        <f t="shared" si="17"/>
        <v/>
      </c>
      <c r="N155" s="131" t="str">
        <f t="shared" si="23"/>
        <v/>
      </c>
      <c r="O155" s="69"/>
      <c r="P155" s="69"/>
      <c r="Q155" s="251">
        <f t="shared" si="24"/>
        <v>0</v>
      </c>
      <c r="R155" s="66"/>
      <c r="S155" s="23">
        <f t="shared" si="21"/>
        <v>0</v>
      </c>
      <c r="T155" s="73"/>
      <c r="U155" s="66"/>
      <c r="V155" s="32" t="e">
        <f t="shared" si="25"/>
        <v>#DIV/0!</v>
      </c>
      <c r="W155" s="32" t="str">
        <f t="shared" si="26"/>
        <v/>
      </c>
      <c r="X155" s="32" t="str">
        <f t="shared" si="22"/>
        <v/>
      </c>
    </row>
    <row r="156" spans="1:24" x14ac:dyDescent="0.2">
      <c r="A156" s="211" t="str">
        <f t="shared" si="18"/>
        <v/>
      </c>
      <c r="B156" s="67"/>
      <c r="C156" s="67"/>
      <c r="D156" s="67"/>
      <c r="E156" s="67"/>
      <c r="F156" s="157"/>
      <c r="G156" s="146" t="str">
        <f t="shared" si="19"/>
        <v/>
      </c>
      <c r="H156" s="34">
        <v>10000</v>
      </c>
      <c r="I156" s="114" t="str">
        <f t="shared" si="27"/>
        <v/>
      </c>
      <c r="J156" s="123"/>
      <c r="K156" s="171" t="str">
        <f t="shared" si="16"/>
        <v/>
      </c>
      <c r="L156" s="115" t="str">
        <f t="shared" si="17"/>
        <v/>
      </c>
      <c r="N156" s="131" t="str">
        <f t="shared" si="23"/>
        <v/>
      </c>
      <c r="O156" s="69"/>
      <c r="P156" s="69"/>
      <c r="Q156" s="251">
        <f t="shared" si="24"/>
        <v>0</v>
      </c>
      <c r="R156" s="66"/>
      <c r="S156" s="23">
        <f t="shared" si="21"/>
        <v>0</v>
      </c>
      <c r="T156" s="73"/>
      <c r="U156" s="66"/>
      <c r="V156" s="32" t="e">
        <f t="shared" si="25"/>
        <v>#DIV/0!</v>
      </c>
      <c r="W156" s="32" t="str">
        <f t="shared" si="26"/>
        <v/>
      </c>
      <c r="X156" s="32" t="str">
        <f t="shared" si="22"/>
        <v/>
      </c>
    </row>
    <row r="157" spans="1:24" x14ac:dyDescent="0.2">
      <c r="A157" s="211" t="str">
        <f t="shared" si="18"/>
        <v/>
      </c>
      <c r="B157" s="67"/>
      <c r="C157" s="67"/>
      <c r="D157" s="67"/>
      <c r="E157" s="67"/>
      <c r="F157" s="157"/>
      <c r="G157" s="146" t="str">
        <f t="shared" si="19"/>
        <v/>
      </c>
      <c r="H157" s="34">
        <v>10000</v>
      </c>
      <c r="I157" s="114" t="str">
        <f t="shared" si="27"/>
        <v/>
      </c>
      <c r="J157" s="123"/>
      <c r="K157" s="171" t="str">
        <f t="shared" si="16"/>
        <v/>
      </c>
      <c r="L157" s="115" t="str">
        <f t="shared" si="17"/>
        <v/>
      </c>
      <c r="N157" s="131" t="str">
        <f t="shared" si="23"/>
        <v/>
      </c>
      <c r="O157" s="69"/>
      <c r="P157" s="69"/>
      <c r="Q157" s="251">
        <f t="shared" si="24"/>
        <v>0</v>
      </c>
      <c r="R157" s="66"/>
      <c r="S157" s="23">
        <f t="shared" si="21"/>
        <v>0</v>
      </c>
      <c r="T157" s="73"/>
      <c r="U157" s="66"/>
      <c r="V157" s="32" t="e">
        <f t="shared" si="25"/>
        <v>#DIV/0!</v>
      </c>
      <c r="W157" s="32" t="str">
        <f t="shared" si="26"/>
        <v/>
      </c>
      <c r="X157" s="32" t="str">
        <f t="shared" si="22"/>
        <v/>
      </c>
    </row>
    <row r="158" spans="1:24" x14ac:dyDescent="0.2">
      <c r="A158" s="211" t="str">
        <f t="shared" si="18"/>
        <v/>
      </c>
      <c r="B158" s="67"/>
      <c r="C158" s="67"/>
      <c r="D158" s="67"/>
      <c r="E158" s="67"/>
      <c r="F158" s="157"/>
      <c r="G158" s="146" t="str">
        <f t="shared" si="19"/>
        <v/>
      </c>
      <c r="H158" s="34">
        <v>10000</v>
      </c>
      <c r="I158" s="114" t="str">
        <f t="shared" si="27"/>
        <v/>
      </c>
      <c r="J158" s="123"/>
      <c r="K158" s="171" t="str">
        <f t="shared" si="16"/>
        <v/>
      </c>
      <c r="L158" s="115" t="str">
        <f t="shared" si="17"/>
        <v/>
      </c>
      <c r="N158" s="131" t="str">
        <f t="shared" si="23"/>
        <v/>
      </c>
      <c r="O158" s="69"/>
      <c r="P158" s="69"/>
      <c r="Q158" s="251">
        <f t="shared" si="24"/>
        <v>0</v>
      </c>
      <c r="R158" s="66"/>
      <c r="S158" s="23">
        <f t="shared" si="21"/>
        <v>0</v>
      </c>
      <c r="T158" s="73"/>
      <c r="U158" s="66"/>
      <c r="V158" s="32" t="e">
        <f t="shared" si="25"/>
        <v>#DIV/0!</v>
      </c>
      <c r="W158" s="32" t="str">
        <f t="shared" si="26"/>
        <v/>
      </c>
      <c r="X158" s="32" t="str">
        <f t="shared" si="22"/>
        <v/>
      </c>
    </row>
    <row r="159" spans="1:24" x14ac:dyDescent="0.2">
      <c r="A159" s="211" t="str">
        <f t="shared" si="18"/>
        <v/>
      </c>
      <c r="B159" s="67"/>
      <c r="C159" s="67"/>
      <c r="D159" s="67"/>
      <c r="E159" s="67"/>
      <c r="F159" s="157"/>
      <c r="G159" s="146" t="str">
        <f t="shared" si="19"/>
        <v/>
      </c>
      <c r="H159" s="34">
        <v>10000</v>
      </c>
      <c r="I159" s="114" t="str">
        <f t="shared" si="27"/>
        <v/>
      </c>
      <c r="J159" s="123"/>
      <c r="K159" s="171" t="str">
        <f t="shared" si="16"/>
        <v/>
      </c>
      <c r="L159" s="115" t="str">
        <f t="shared" si="17"/>
        <v/>
      </c>
      <c r="N159" s="131" t="str">
        <f t="shared" si="23"/>
        <v/>
      </c>
      <c r="O159" s="69"/>
      <c r="P159" s="69"/>
      <c r="Q159" s="251">
        <f t="shared" si="24"/>
        <v>0</v>
      </c>
      <c r="R159" s="66"/>
      <c r="S159" s="23">
        <f t="shared" si="21"/>
        <v>0</v>
      </c>
      <c r="T159" s="73"/>
      <c r="U159" s="66"/>
      <c r="V159" s="32" t="e">
        <f t="shared" si="25"/>
        <v>#DIV/0!</v>
      </c>
      <c r="W159" s="32" t="str">
        <f t="shared" si="26"/>
        <v/>
      </c>
      <c r="X159" s="32" t="str">
        <f t="shared" si="22"/>
        <v/>
      </c>
    </row>
    <row r="160" spans="1:24" x14ac:dyDescent="0.2">
      <c r="A160" s="211" t="str">
        <f t="shared" si="18"/>
        <v/>
      </c>
      <c r="B160" s="67"/>
      <c r="C160" s="67"/>
      <c r="D160" s="67"/>
      <c r="E160" s="67"/>
      <c r="F160" s="157"/>
      <c r="G160" s="146" t="str">
        <f t="shared" si="19"/>
        <v/>
      </c>
      <c r="H160" s="34">
        <v>10000</v>
      </c>
      <c r="I160" s="114" t="str">
        <f t="shared" si="27"/>
        <v/>
      </c>
      <c r="J160" s="123"/>
      <c r="K160" s="171" t="str">
        <f t="shared" si="16"/>
        <v/>
      </c>
      <c r="L160" s="115" t="str">
        <f t="shared" si="17"/>
        <v/>
      </c>
      <c r="N160" s="131" t="str">
        <f t="shared" si="23"/>
        <v/>
      </c>
      <c r="O160" s="69"/>
      <c r="P160" s="69"/>
      <c r="Q160" s="251">
        <f t="shared" si="24"/>
        <v>0</v>
      </c>
      <c r="R160" s="66"/>
      <c r="S160" s="23">
        <f t="shared" si="21"/>
        <v>0</v>
      </c>
      <c r="T160" s="73"/>
      <c r="U160" s="66"/>
      <c r="V160" s="32" t="e">
        <f t="shared" si="25"/>
        <v>#DIV/0!</v>
      </c>
      <c r="W160" s="32" t="str">
        <f t="shared" si="26"/>
        <v/>
      </c>
      <c r="X160" s="32" t="str">
        <f t="shared" si="22"/>
        <v/>
      </c>
    </row>
    <row r="161" spans="1:55" x14ac:dyDescent="0.2">
      <c r="A161" s="211" t="str">
        <f t="shared" si="18"/>
        <v/>
      </c>
      <c r="B161" s="67"/>
      <c r="C161" s="67"/>
      <c r="D161" s="67"/>
      <c r="E161" s="67"/>
      <c r="F161" s="157"/>
      <c r="G161" s="146" t="str">
        <f t="shared" si="19"/>
        <v/>
      </c>
      <c r="H161" s="34">
        <v>10000</v>
      </c>
      <c r="I161" s="114" t="str">
        <f t="shared" si="27"/>
        <v/>
      </c>
      <c r="J161" s="123"/>
      <c r="K161" s="171" t="str">
        <f t="shared" si="16"/>
        <v/>
      </c>
      <c r="L161" s="115" t="str">
        <f t="shared" si="17"/>
        <v/>
      </c>
      <c r="N161" s="131" t="str">
        <f t="shared" si="23"/>
        <v/>
      </c>
      <c r="O161" s="69"/>
      <c r="P161" s="69"/>
      <c r="Q161" s="251">
        <f t="shared" si="24"/>
        <v>0</v>
      </c>
      <c r="R161" s="66"/>
      <c r="S161" s="23">
        <f t="shared" si="21"/>
        <v>0</v>
      </c>
      <c r="T161" s="73"/>
      <c r="U161" s="66"/>
      <c r="V161" s="32" t="e">
        <f t="shared" si="25"/>
        <v>#DIV/0!</v>
      </c>
      <c r="W161" s="32" t="str">
        <f t="shared" si="26"/>
        <v/>
      </c>
      <c r="X161" s="32" t="str">
        <f t="shared" si="22"/>
        <v/>
      </c>
    </row>
    <row r="162" spans="1:55" x14ac:dyDescent="0.2">
      <c r="A162" s="211" t="str">
        <f t="shared" si="18"/>
        <v/>
      </c>
      <c r="B162" s="67"/>
      <c r="C162" s="67"/>
      <c r="D162" s="67"/>
      <c r="E162" s="67"/>
      <c r="F162" s="157"/>
      <c r="G162" s="146" t="str">
        <f t="shared" si="19"/>
        <v/>
      </c>
      <c r="H162" s="34">
        <v>10000</v>
      </c>
      <c r="I162" s="114" t="str">
        <f t="shared" si="27"/>
        <v/>
      </c>
      <c r="J162" s="123"/>
      <c r="K162" s="171" t="str">
        <f t="shared" si="16"/>
        <v/>
      </c>
      <c r="L162" s="115" t="str">
        <f t="shared" si="17"/>
        <v/>
      </c>
      <c r="N162" s="131" t="str">
        <f t="shared" si="23"/>
        <v/>
      </c>
      <c r="O162" s="69"/>
      <c r="P162" s="69"/>
      <c r="Q162" s="251">
        <f t="shared" si="24"/>
        <v>0</v>
      </c>
      <c r="R162" s="66"/>
      <c r="S162" s="23">
        <f t="shared" si="21"/>
        <v>0</v>
      </c>
      <c r="T162" s="73"/>
      <c r="U162" s="66"/>
      <c r="V162" s="32" t="e">
        <f t="shared" si="25"/>
        <v>#DIV/0!</v>
      </c>
      <c r="W162" s="32" t="str">
        <f t="shared" si="26"/>
        <v/>
      </c>
      <c r="X162" s="32" t="str">
        <f t="shared" si="22"/>
        <v/>
      </c>
    </row>
    <row r="163" spans="1:55" x14ac:dyDescent="0.2">
      <c r="A163" s="211" t="str">
        <f t="shared" si="18"/>
        <v/>
      </c>
      <c r="B163" s="67"/>
      <c r="C163" s="67"/>
      <c r="D163" s="67"/>
      <c r="E163" s="67"/>
      <c r="F163" s="157"/>
      <c r="G163" s="146" t="str">
        <f t="shared" si="19"/>
        <v/>
      </c>
      <c r="H163" s="34">
        <v>10000</v>
      </c>
      <c r="I163" s="114" t="str">
        <f t="shared" si="27"/>
        <v/>
      </c>
      <c r="J163" s="123"/>
      <c r="K163" s="171" t="str">
        <f t="shared" si="16"/>
        <v/>
      </c>
      <c r="L163" s="115" t="str">
        <f t="shared" si="17"/>
        <v/>
      </c>
      <c r="N163" s="131" t="str">
        <f t="shared" si="23"/>
        <v/>
      </c>
      <c r="O163" s="69"/>
      <c r="P163" s="69"/>
      <c r="Q163" s="251">
        <f t="shared" si="24"/>
        <v>0</v>
      </c>
      <c r="R163" s="66"/>
      <c r="S163" s="23">
        <f t="shared" si="21"/>
        <v>0</v>
      </c>
      <c r="T163" s="73"/>
      <c r="U163" s="66"/>
      <c r="V163" s="32" t="e">
        <f t="shared" si="25"/>
        <v>#DIV/0!</v>
      </c>
      <c r="W163" s="32" t="str">
        <f t="shared" si="26"/>
        <v/>
      </c>
      <c r="X163" s="32" t="str">
        <f t="shared" si="22"/>
        <v/>
      </c>
    </row>
    <row r="164" spans="1:55" x14ac:dyDescent="0.2">
      <c r="A164" s="211" t="str">
        <f t="shared" si="18"/>
        <v/>
      </c>
      <c r="B164" s="67"/>
      <c r="C164" s="67"/>
      <c r="D164" s="67"/>
      <c r="E164" s="67"/>
      <c r="F164" s="157"/>
      <c r="G164" s="146" t="str">
        <f t="shared" si="19"/>
        <v/>
      </c>
      <c r="H164" s="34">
        <v>10000</v>
      </c>
      <c r="I164" s="114" t="str">
        <f t="shared" si="27"/>
        <v/>
      </c>
      <c r="J164" s="123"/>
      <c r="K164" s="171" t="str">
        <f t="shared" si="16"/>
        <v/>
      </c>
      <c r="L164" s="115" t="str">
        <f t="shared" si="17"/>
        <v/>
      </c>
      <c r="N164" s="131" t="str">
        <f t="shared" si="23"/>
        <v/>
      </c>
      <c r="O164" s="69"/>
      <c r="P164" s="69"/>
      <c r="Q164" s="251">
        <f t="shared" si="24"/>
        <v>0</v>
      </c>
      <c r="R164" s="66"/>
      <c r="S164" s="23">
        <f t="shared" si="21"/>
        <v>0</v>
      </c>
      <c r="T164" s="73"/>
      <c r="U164" s="66"/>
      <c r="V164" s="32" t="e">
        <f t="shared" si="25"/>
        <v>#DIV/0!</v>
      </c>
      <c r="W164" s="32" t="str">
        <f t="shared" si="26"/>
        <v/>
      </c>
      <c r="X164" s="32" t="str">
        <f t="shared" si="22"/>
        <v/>
      </c>
    </row>
    <row r="165" spans="1:55" x14ac:dyDescent="0.2">
      <c r="A165" s="211" t="str">
        <f t="shared" si="18"/>
        <v/>
      </c>
      <c r="B165" s="67"/>
      <c r="C165" s="67"/>
      <c r="D165" s="67"/>
      <c r="E165" s="67"/>
      <c r="F165" s="157"/>
      <c r="G165" s="146" t="str">
        <f t="shared" si="19"/>
        <v/>
      </c>
      <c r="H165" s="34">
        <v>10000</v>
      </c>
      <c r="I165" s="114" t="str">
        <f t="shared" si="27"/>
        <v/>
      </c>
      <c r="J165" s="123"/>
      <c r="K165" s="171" t="str">
        <f t="shared" si="16"/>
        <v/>
      </c>
      <c r="L165" s="115" t="str">
        <f t="shared" si="17"/>
        <v/>
      </c>
      <c r="V165" s="29" t="s">
        <v>44</v>
      </c>
      <c r="W165" s="82">
        <f>SUM(W128:W164)</f>
        <v>0</v>
      </c>
      <c r="X165" s="32" t="str">
        <f>IF(Q165="","",((PI())^2)*(S165/(8*Q165)))</f>
        <v/>
      </c>
    </row>
    <row r="166" spans="1:55" x14ac:dyDescent="0.2">
      <c r="A166" s="211" t="str">
        <f t="shared" si="18"/>
        <v/>
      </c>
      <c r="B166" s="67"/>
      <c r="C166" s="67"/>
      <c r="D166" s="67"/>
      <c r="E166" s="67"/>
      <c r="F166" s="157"/>
      <c r="G166" s="146" t="str">
        <f t="shared" si="19"/>
        <v/>
      </c>
      <c r="H166" s="34">
        <v>10000</v>
      </c>
      <c r="I166" s="114" t="str">
        <f t="shared" si="27"/>
        <v/>
      </c>
      <c r="J166" s="123"/>
      <c r="K166" s="171" t="str">
        <f t="shared" si="16"/>
        <v/>
      </c>
      <c r="L166" s="115" t="str">
        <f t="shared" si="17"/>
        <v/>
      </c>
    </row>
    <row r="167" spans="1:55" x14ac:dyDescent="0.2">
      <c r="A167" s="211" t="str">
        <f t="shared" si="18"/>
        <v/>
      </c>
      <c r="B167" s="67"/>
      <c r="C167" s="67"/>
      <c r="D167" s="67"/>
      <c r="E167" s="67"/>
      <c r="F167" s="157"/>
      <c r="G167" s="146" t="str">
        <f t="shared" si="19"/>
        <v/>
      </c>
      <c r="H167" s="34">
        <v>10000</v>
      </c>
      <c r="I167" s="114" t="str">
        <f t="shared" si="27"/>
        <v/>
      </c>
      <c r="J167" s="123"/>
      <c r="K167" s="171" t="str">
        <f t="shared" si="16"/>
        <v/>
      </c>
      <c r="L167" s="115" t="str">
        <f t="shared" si="17"/>
        <v/>
      </c>
      <c r="N167" s="33" t="s">
        <v>206</v>
      </c>
      <c r="Q167" s="50"/>
      <c r="R167"/>
      <c r="S167" s="6"/>
      <c r="T167" s="216" t="s">
        <v>142</v>
      </c>
    </row>
    <row r="168" spans="1:55" s="6" customFormat="1" x14ac:dyDescent="0.2">
      <c r="A168" s="211" t="str">
        <f t="shared" si="18"/>
        <v/>
      </c>
      <c r="B168" s="67"/>
      <c r="C168" s="67"/>
      <c r="D168" s="67"/>
      <c r="E168" s="67"/>
      <c r="F168" s="157"/>
      <c r="G168" s="146" t="str">
        <f t="shared" si="19"/>
        <v/>
      </c>
      <c r="H168" s="34">
        <v>10000</v>
      </c>
      <c r="I168" s="114" t="str">
        <f t="shared" si="27"/>
        <v/>
      </c>
      <c r="J168" s="123"/>
      <c r="K168" s="171" t="str">
        <f t="shared" si="16"/>
        <v/>
      </c>
      <c r="L168" s="115" t="str">
        <f t="shared" si="17"/>
        <v/>
      </c>
      <c r="N168" s="368" t="s">
        <v>0</v>
      </c>
      <c r="O168" s="368" t="s">
        <v>172</v>
      </c>
      <c r="P168" s="369" t="s">
        <v>173</v>
      </c>
      <c r="Q168" s="365" t="s">
        <v>13</v>
      </c>
      <c r="R168" s="365" t="s">
        <v>174</v>
      </c>
      <c r="S168" s="356" t="s">
        <v>12</v>
      </c>
      <c r="T168" s="368" t="s">
        <v>176</v>
      </c>
      <c r="U168" s="368" t="s">
        <v>183</v>
      </c>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row>
    <row r="169" spans="1:55" s="6" customFormat="1" x14ac:dyDescent="0.2">
      <c r="A169" s="211" t="str">
        <f t="shared" si="18"/>
        <v/>
      </c>
      <c r="B169" s="67"/>
      <c r="C169" s="67"/>
      <c r="D169" s="67"/>
      <c r="E169" s="67"/>
      <c r="F169" s="157"/>
      <c r="G169" s="146" t="str">
        <f t="shared" si="19"/>
        <v/>
      </c>
      <c r="H169" s="34">
        <v>10000</v>
      </c>
      <c r="I169" s="114" t="str">
        <f t="shared" si="27"/>
        <v/>
      </c>
      <c r="J169" s="123"/>
      <c r="K169" s="171" t="str">
        <f t="shared" si="16"/>
        <v/>
      </c>
      <c r="L169" s="115" t="str">
        <f t="shared" si="17"/>
        <v/>
      </c>
      <c r="N169" s="356"/>
      <c r="O169" s="356"/>
      <c r="P169" s="358"/>
      <c r="Q169" s="365"/>
      <c r="R169" s="365"/>
      <c r="S169" s="356"/>
      <c r="T169" s="356"/>
      <c r="U169" s="356"/>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row>
    <row r="170" spans="1:55" s="6" customFormat="1" x14ac:dyDescent="0.2">
      <c r="A170" s="211" t="str">
        <f t="shared" si="18"/>
        <v/>
      </c>
      <c r="B170" s="67"/>
      <c r="C170" s="67"/>
      <c r="D170" s="67"/>
      <c r="E170" s="67"/>
      <c r="F170" s="157"/>
      <c r="G170" s="146" t="str">
        <f t="shared" si="19"/>
        <v/>
      </c>
      <c r="H170" s="34">
        <v>10000</v>
      </c>
      <c r="I170" s="114" t="str">
        <f t="shared" si="27"/>
        <v/>
      </c>
      <c r="J170" s="123"/>
      <c r="K170" s="171" t="str">
        <f t="shared" si="16"/>
        <v/>
      </c>
      <c r="L170" s="115" t="str">
        <f t="shared" si="17"/>
        <v/>
      </c>
      <c r="N170" s="356"/>
      <c r="O170" s="356"/>
      <c r="P170" s="359"/>
      <c r="Q170" s="365"/>
      <c r="R170" s="365"/>
      <c r="S170" s="356"/>
      <c r="T170" s="356"/>
      <c r="U170" s="356"/>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row>
    <row r="171" spans="1:55" s="6" customFormat="1" x14ac:dyDescent="0.2">
      <c r="A171" s="211" t="str">
        <f t="shared" si="18"/>
        <v/>
      </c>
      <c r="B171" s="67"/>
      <c r="C171" s="67"/>
      <c r="D171" s="67"/>
      <c r="E171" s="67"/>
      <c r="F171" s="157"/>
      <c r="G171" s="146" t="str">
        <f t="shared" si="19"/>
        <v/>
      </c>
      <c r="H171" s="34">
        <v>10000</v>
      </c>
      <c r="I171" s="114" t="str">
        <f t="shared" si="27"/>
        <v/>
      </c>
      <c r="J171" s="123"/>
      <c r="K171" s="171" t="str">
        <f t="shared" si="16"/>
        <v/>
      </c>
      <c r="L171" s="115" t="str">
        <f t="shared" si="17"/>
        <v/>
      </c>
      <c r="N171" s="211" t="str">
        <f>IF($C$2="","",$C$2)</f>
        <v/>
      </c>
      <c r="O171" s="229"/>
      <c r="P171" s="229"/>
      <c r="Q171" s="221" t="str">
        <f>IF(P171="","",PI()*(P171^2))</f>
        <v/>
      </c>
      <c r="R171" s="23"/>
      <c r="S171" s="23" t="str">
        <f>IF(R171="","",10000/R171)</f>
        <v/>
      </c>
      <c r="T171" s="236"/>
      <c r="U171" s="76">
        <f t="shared" ref="U171:U212" si="28">IF(O171="",0,(T171*0.001)*0.47)</f>
        <v>0</v>
      </c>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row>
    <row r="172" spans="1:55" s="6" customFormat="1" x14ac:dyDescent="0.2">
      <c r="A172" s="211" t="str">
        <f t="shared" si="18"/>
        <v/>
      </c>
      <c r="B172" s="67"/>
      <c r="C172" s="67"/>
      <c r="D172" s="67"/>
      <c r="E172" s="67"/>
      <c r="F172" s="157"/>
      <c r="G172" s="146" t="str">
        <f t="shared" si="19"/>
        <v/>
      </c>
      <c r="H172" s="34">
        <v>10000</v>
      </c>
      <c r="I172" s="114" t="str">
        <f t="shared" si="27"/>
        <v/>
      </c>
      <c r="J172" s="123"/>
      <c r="K172" s="171" t="str">
        <f t="shared" si="16"/>
        <v/>
      </c>
      <c r="L172" s="115" t="str">
        <f t="shared" si="17"/>
        <v/>
      </c>
      <c r="N172" s="222"/>
      <c r="O172" s="229"/>
      <c r="P172" s="229"/>
      <c r="Q172" s="233"/>
      <c r="R172" s="223"/>
      <c r="S172" s="23" t="str">
        <f t="shared" ref="S172:S184" si="29">IF(R172="","",10000/R172)</f>
        <v/>
      </c>
      <c r="T172" s="236"/>
      <c r="U172" s="76">
        <f t="shared" si="28"/>
        <v>0</v>
      </c>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row>
    <row r="173" spans="1:55" s="6" customFormat="1" x14ac:dyDescent="0.2">
      <c r="A173" s="211" t="str">
        <f t="shared" si="18"/>
        <v/>
      </c>
      <c r="B173" s="67"/>
      <c r="C173" s="67"/>
      <c r="D173" s="67"/>
      <c r="E173" s="67"/>
      <c r="F173" s="157"/>
      <c r="G173" s="146" t="str">
        <f t="shared" si="19"/>
        <v/>
      </c>
      <c r="H173" s="34">
        <v>10000</v>
      </c>
      <c r="I173" s="114" t="str">
        <f t="shared" si="27"/>
        <v/>
      </c>
      <c r="J173" s="123"/>
      <c r="K173" s="171" t="str">
        <f t="shared" si="16"/>
        <v/>
      </c>
      <c r="L173" s="115" t="str">
        <f t="shared" si="17"/>
        <v/>
      </c>
      <c r="N173" s="225"/>
      <c r="O173" s="230"/>
      <c r="P173" s="230"/>
      <c r="Q173" s="233"/>
      <c r="R173" s="226"/>
      <c r="S173" s="23" t="str">
        <f t="shared" si="29"/>
        <v/>
      </c>
      <c r="T173" s="237"/>
      <c r="U173" s="76">
        <f t="shared" si="28"/>
        <v>0</v>
      </c>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row>
    <row r="174" spans="1:55" s="6" customFormat="1" x14ac:dyDescent="0.2">
      <c r="A174" s="211" t="str">
        <f t="shared" si="18"/>
        <v/>
      </c>
      <c r="B174" s="67"/>
      <c r="C174" s="67"/>
      <c r="D174" s="67"/>
      <c r="E174" s="67"/>
      <c r="F174" s="157"/>
      <c r="G174" s="146" t="str">
        <f t="shared" si="19"/>
        <v/>
      </c>
      <c r="H174" s="34">
        <v>10000</v>
      </c>
      <c r="I174" s="114" t="str">
        <f t="shared" si="27"/>
        <v/>
      </c>
      <c r="J174" s="123"/>
      <c r="K174" s="171" t="str">
        <f t="shared" ref="K174:K237" si="30">IF(F174="","",IF(J174="",0.5*EXP(-1.499+(2.148*LN(F174))+(0.207*(LN(F174))^2)-(0.0281*(LN(F174))^3)),J174*EXP(-1.499+(2.148*LN(F174))+(0.207*(LN(F174))^2)-(0.0281*(LN(F174))^3))))</f>
        <v/>
      </c>
      <c r="L174" s="115" t="str">
        <f t="shared" ref="L174:L237" si="31">IF(I174="","",K174*I174)</f>
        <v/>
      </c>
      <c r="N174" s="159"/>
      <c r="O174" s="231"/>
      <c r="P174" s="231"/>
      <c r="Q174" s="234"/>
      <c r="R174" s="140"/>
      <c r="S174" s="23" t="str">
        <f t="shared" si="29"/>
        <v/>
      </c>
      <c r="T174" s="238"/>
      <c r="U174" s="76">
        <f t="shared" si="28"/>
        <v>0</v>
      </c>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row>
    <row r="175" spans="1:55" s="6" customFormat="1" x14ac:dyDescent="0.2">
      <c r="A175" s="211" t="str">
        <f t="shared" ref="A175:A238" si="32">IF($C$2="","",$C$2)</f>
        <v/>
      </c>
      <c r="B175" s="67"/>
      <c r="C175" s="67"/>
      <c r="D175" s="67"/>
      <c r="E175" s="67"/>
      <c r="F175" s="157"/>
      <c r="G175" s="146" t="str">
        <f t="shared" ref="G175:G238" si="33">IF(F175="","",IF(F175&lt;G$24,"s",IF(F175&lt;I$24,"m","l")))</f>
        <v/>
      </c>
      <c r="H175" s="34">
        <v>10000</v>
      </c>
      <c r="I175" s="114" t="str">
        <f t="shared" si="27"/>
        <v/>
      </c>
      <c r="J175" s="123"/>
      <c r="K175" s="171" t="str">
        <f t="shared" si="30"/>
        <v/>
      </c>
      <c r="L175" s="115" t="str">
        <f t="shared" si="31"/>
        <v/>
      </c>
      <c r="N175" s="140"/>
      <c r="O175" s="232"/>
      <c r="P175" s="231"/>
      <c r="Q175" s="234"/>
      <c r="R175" s="140"/>
      <c r="S175" s="23" t="str">
        <f t="shared" si="29"/>
        <v/>
      </c>
      <c r="T175" s="239"/>
      <c r="U175" s="76">
        <f t="shared" si="28"/>
        <v>0</v>
      </c>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row>
    <row r="176" spans="1:55" s="6" customFormat="1" x14ac:dyDescent="0.2">
      <c r="A176" s="211" t="str">
        <f t="shared" si="32"/>
        <v/>
      </c>
      <c r="B176" s="67"/>
      <c r="C176" s="67"/>
      <c r="D176" s="67"/>
      <c r="E176" s="67"/>
      <c r="F176" s="157"/>
      <c r="G176" s="146" t="str">
        <f t="shared" si="33"/>
        <v/>
      </c>
      <c r="H176" s="34">
        <v>10000</v>
      </c>
      <c r="I176" s="114" t="str">
        <f t="shared" si="27"/>
        <v/>
      </c>
      <c r="J176" s="123"/>
      <c r="K176" s="171" t="str">
        <f t="shared" si="30"/>
        <v/>
      </c>
      <c r="L176" s="115" t="str">
        <f t="shared" si="31"/>
        <v/>
      </c>
      <c r="N176" s="140"/>
      <c r="O176" s="232"/>
      <c r="P176" s="231"/>
      <c r="Q176" s="234"/>
      <c r="R176" s="140"/>
      <c r="S176" s="23" t="str">
        <f t="shared" si="29"/>
        <v/>
      </c>
      <c r="T176" s="239"/>
      <c r="U176" s="76">
        <f t="shared" si="28"/>
        <v>0</v>
      </c>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row>
    <row r="177" spans="1:55" s="6" customFormat="1" x14ac:dyDescent="0.2">
      <c r="A177" s="211" t="str">
        <f t="shared" si="32"/>
        <v/>
      </c>
      <c r="B177" s="67"/>
      <c r="C177" s="67"/>
      <c r="D177" s="67"/>
      <c r="E177" s="67"/>
      <c r="F177" s="157"/>
      <c r="G177" s="146" t="str">
        <f t="shared" si="33"/>
        <v/>
      </c>
      <c r="H177" s="34">
        <v>10000</v>
      </c>
      <c r="I177" s="114" t="str">
        <f t="shared" si="27"/>
        <v/>
      </c>
      <c r="J177" s="123"/>
      <c r="K177" s="171" t="str">
        <f t="shared" si="30"/>
        <v/>
      </c>
      <c r="L177" s="115" t="str">
        <f t="shared" si="31"/>
        <v/>
      </c>
      <c r="N177" s="211"/>
      <c r="O177" s="229"/>
      <c r="P177" s="229"/>
      <c r="Q177" s="221"/>
      <c r="R177" s="223"/>
      <c r="S177" s="23" t="str">
        <f t="shared" si="29"/>
        <v/>
      </c>
      <c r="T177" s="236"/>
      <c r="U177" s="76">
        <f t="shared" si="28"/>
        <v>0</v>
      </c>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row>
    <row r="178" spans="1:55" s="6" customFormat="1" x14ac:dyDescent="0.2">
      <c r="A178" s="211" t="str">
        <f t="shared" si="32"/>
        <v/>
      </c>
      <c r="B178" s="67"/>
      <c r="C178" s="67"/>
      <c r="D178" s="67"/>
      <c r="E178" s="67"/>
      <c r="F178" s="157"/>
      <c r="G178" s="146" t="str">
        <f t="shared" si="33"/>
        <v/>
      </c>
      <c r="H178" s="34">
        <v>10000</v>
      </c>
      <c r="I178" s="114" t="str">
        <f t="shared" si="27"/>
        <v/>
      </c>
      <c r="J178" s="123"/>
      <c r="K178" s="171" t="str">
        <f t="shared" si="30"/>
        <v/>
      </c>
      <c r="L178" s="115" t="str">
        <f t="shared" si="31"/>
        <v/>
      </c>
      <c r="N178" s="222"/>
      <c r="O178" s="229"/>
      <c r="P178" s="229"/>
      <c r="Q178" s="233"/>
      <c r="R178" s="223"/>
      <c r="S178" s="23" t="str">
        <f t="shared" si="29"/>
        <v/>
      </c>
      <c r="T178" s="236"/>
      <c r="U178" s="76">
        <f t="shared" si="28"/>
        <v>0</v>
      </c>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row>
    <row r="179" spans="1:55" s="6" customFormat="1" x14ac:dyDescent="0.2">
      <c r="A179" s="211" t="str">
        <f t="shared" si="32"/>
        <v/>
      </c>
      <c r="B179" s="67"/>
      <c r="C179" s="67"/>
      <c r="D179" s="67"/>
      <c r="E179" s="67"/>
      <c r="F179" s="157"/>
      <c r="G179" s="146" t="str">
        <f t="shared" si="33"/>
        <v/>
      </c>
      <c r="H179" s="34">
        <v>10000</v>
      </c>
      <c r="I179" s="114" t="str">
        <f t="shared" ref="I179:I210" si="34">IF(G179="","",IF(G179="s",H179/M$19,IF(G179="m",H179/M$20,H179/M$21)))</f>
        <v/>
      </c>
      <c r="J179" s="123"/>
      <c r="K179" s="171" t="str">
        <f t="shared" si="30"/>
        <v/>
      </c>
      <c r="L179" s="115" t="str">
        <f t="shared" si="31"/>
        <v/>
      </c>
      <c r="N179" s="225"/>
      <c r="O179" s="230"/>
      <c r="P179" s="230"/>
      <c r="Q179" s="233"/>
      <c r="R179" s="226"/>
      <c r="S179" s="23" t="str">
        <f t="shared" si="29"/>
        <v/>
      </c>
      <c r="T179" s="237"/>
      <c r="U179" s="76">
        <f t="shared" si="28"/>
        <v>0</v>
      </c>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row>
    <row r="180" spans="1:55" s="6" customFormat="1" x14ac:dyDescent="0.2">
      <c r="A180" s="211" t="str">
        <f t="shared" si="32"/>
        <v/>
      </c>
      <c r="B180" s="67"/>
      <c r="C180" s="67"/>
      <c r="D180" s="67"/>
      <c r="E180" s="67"/>
      <c r="F180" s="157"/>
      <c r="G180" s="146" t="str">
        <f t="shared" si="33"/>
        <v/>
      </c>
      <c r="H180" s="34">
        <v>10000</v>
      </c>
      <c r="I180" s="114" t="str">
        <f t="shared" si="34"/>
        <v/>
      </c>
      <c r="J180" s="123"/>
      <c r="K180" s="171" t="str">
        <f t="shared" si="30"/>
        <v/>
      </c>
      <c r="L180" s="115" t="str">
        <f t="shared" si="31"/>
        <v/>
      </c>
      <c r="N180" s="159"/>
      <c r="O180" s="231"/>
      <c r="P180" s="231"/>
      <c r="Q180" s="234"/>
      <c r="R180" s="140"/>
      <c r="S180" s="23" t="str">
        <f t="shared" si="29"/>
        <v/>
      </c>
      <c r="T180" s="238"/>
      <c r="U180" s="76">
        <f t="shared" si="28"/>
        <v>0</v>
      </c>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row>
    <row r="181" spans="1:55" s="6" customFormat="1" x14ac:dyDescent="0.2">
      <c r="A181" s="211" t="str">
        <f t="shared" si="32"/>
        <v/>
      </c>
      <c r="B181" s="67"/>
      <c r="C181" s="67"/>
      <c r="D181" s="67"/>
      <c r="E181" s="67"/>
      <c r="F181" s="157"/>
      <c r="G181" s="146" t="str">
        <f t="shared" si="33"/>
        <v/>
      </c>
      <c r="H181" s="34">
        <v>10000</v>
      </c>
      <c r="I181" s="114" t="str">
        <f t="shared" si="34"/>
        <v/>
      </c>
      <c r="J181" s="123"/>
      <c r="K181" s="171" t="str">
        <f t="shared" si="30"/>
        <v/>
      </c>
      <c r="L181" s="115" t="str">
        <f t="shared" si="31"/>
        <v/>
      </c>
      <c r="N181" s="140"/>
      <c r="O181" s="232"/>
      <c r="P181" s="231"/>
      <c r="Q181" s="234"/>
      <c r="R181" s="140"/>
      <c r="S181" s="23" t="str">
        <f t="shared" si="29"/>
        <v/>
      </c>
      <c r="T181" s="239"/>
      <c r="U181" s="76">
        <f t="shared" si="28"/>
        <v>0</v>
      </c>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row>
    <row r="182" spans="1:55" s="6" customFormat="1" x14ac:dyDescent="0.2">
      <c r="A182" s="211" t="str">
        <f t="shared" si="32"/>
        <v/>
      </c>
      <c r="B182" s="67"/>
      <c r="C182" s="67"/>
      <c r="D182" s="67"/>
      <c r="E182" s="67"/>
      <c r="F182" s="157"/>
      <c r="G182" s="146" t="str">
        <f t="shared" si="33"/>
        <v/>
      </c>
      <c r="H182" s="34">
        <v>10000</v>
      </c>
      <c r="I182" s="114" t="str">
        <f t="shared" si="34"/>
        <v/>
      </c>
      <c r="J182" s="123"/>
      <c r="K182" s="171" t="str">
        <f t="shared" si="30"/>
        <v/>
      </c>
      <c r="L182" s="115" t="str">
        <f t="shared" si="31"/>
        <v/>
      </c>
      <c r="N182" s="140"/>
      <c r="O182" s="232"/>
      <c r="P182" s="231"/>
      <c r="Q182" s="234"/>
      <c r="R182" s="140"/>
      <c r="S182" s="23" t="str">
        <f t="shared" si="29"/>
        <v/>
      </c>
      <c r="T182" s="239"/>
      <c r="U182" s="76">
        <f t="shared" si="28"/>
        <v>0</v>
      </c>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row>
    <row r="183" spans="1:55" s="6" customFormat="1" x14ac:dyDescent="0.2">
      <c r="A183" s="211" t="str">
        <f t="shared" si="32"/>
        <v/>
      </c>
      <c r="B183" s="67"/>
      <c r="C183" s="67"/>
      <c r="D183" s="67"/>
      <c r="E183" s="67"/>
      <c r="F183" s="157"/>
      <c r="G183" s="146" t="str">
        <f t="shared" si="33"/>
        <v/>
      </c>
      <c r="H183" s="34">
        <v>10000</v>
      </c>
      <c r="I183" s="114" t="str">
        <f t="shared" si="34"/>
        <v/>
      </c>
      <c r="J183" s="123"/>
      <c r="K183" s="171" t="str">
        <f t="shared" si="30"/>
        <v/>
      </c>
      <c r="L183" s="115" t="str">
        <f t="shared" si="31"/>
        <v/>
      </c>
      <c r="N183" s="211"/>
      <c r="O183" s="229"/>
      <c r="P183" s="229"/>
      <c r="Q183" s="221"/>
      <c r="R183" s="223"/>
      <c r="S183" s="23" t="str">
        <f t="shared" si="29"/>
        <v/>
      </c>
      <c r="T183" s="236"/>
      <c r="U183" s="76">
        <f t="shared" si="28"/>
        <v>0</v>
      </c>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row>
    <row r="184" spans="1:55" s="6" customFormat="1" x14ac:dyDescent="0.2">
      <c r="A184" s="211" t="str">
        <f t="shared" si="32"/>
        <v/>
      </c>
      <c r="B184" s="67"/>
      <c r="C184" s="67"/>
      <c r="D184" s="67"/>
      <c r="E184" s="67"/>
      <c r="F184" s="157"/>
      <c r="G184" s="146" t="str">
        <f t="shared" si="33"/>
        <v/>
      </c>
      <c r="H184" s="34">
        <v>10000</v>
      </c>
      <c r="I184" s="114" t="str">
        <f t="shared" si="34"/>
        <v/>
      </c>
      <c r="J184" s="123"/>
      <c r="K184" s="171" t="str">
        <f t="shared" si="30"/>
        <v/>
      </c>
      <c r="L184" s="115" t="str">
        <f t="shared" si="31"/>
        <v/>
      </c>
      <c r="N184" s="222"/>
      <c r="O184" s="229"/>
      <c r="P184" s="229"/>
      <c r="Q184" s="235"/>
      <c r="R184" s="224"/>
      <c r="S184" s="23" t="str">
        <f t="shared" si="29"/>
        <v/>
      </c>
      <c r="T184" s="240"/>
      <c r="U184" s="76">
        <f t="shared" si="28"/>
        <v>0</v>
      </c>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row>
    <row r="185" spans="1:55" s="6" customFormat="1" x14ac:dyDescent="0.2">
      <c r="A185" s="211" t="str">
        <f t="shared" si="32"/>
        <v/>
      </c>
      <c r="B185" s="67"/>
      <c r="C185" s="67"/>
      <c r="D185" s="67"/>
      <c r="E185" s="67"/>
      <c r="F185" s="157"/>
      <c r="G185" s="146" t="str">
        <f t="shared" si="33"/>
        <v/>
      </c>
      <c r="H185" s="34">
        <v>10000</v>
      </c>
      <c r="I185" s="114" t="str">
        <f t="shared" si="34"/>
        <v/>
      </c>
      <c r="J185" s="123"/>
      <c r="K185" s="171" t="str">
        <f t="shared" si="30"/>
        <v/>
      </c>
      <c r="L185" s="115" t="str">
        <f t="shared" si="31"/>
        <v/>
      </c>
      <c r="N185" s="228"/>
      <c r="O185" s="230"/>
      <c r="P185" s="230"/>
      <c r="Q185" s="230"/>
      <c r="R185" s="227"/>
      <c r="S185" s="228"/>
      <c r="T185" s="237"/>
      <c r="U185" s="76">
        <f t="shared" si="28"/>
        <v>0</v>
      </c>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row>
    <row r="186" spans="1:55" s="6" customFormat="1" x14ac:dyDescent="0.2">
      <c r="A186" s="211" t="str">
        <f t="shared" si="32"/>
        <v/>
      </c>
      <c r="B186" s="67"/>
      <c r="C186" s="67"/>
      <c r="D186" s="67"/>
      <c r="E186" s="67"/>
      <c r="F186" s="157"/>
      <c r="G186" s="146" t="str">
        <f t="shared" si="33"/>
        <v/>
      </c>
      <c r="H186" s="34">
        <v>10000</v>
      </c>
      <c r="I186" s="114" t="str">
        <f t="shared" si="34"/>
        <v/>
      </c>
      <c r="J186" s="123"/>
      <c r="K186" s="171" t="str">
        <f t="shared" si="30"/>
        <v/>
      </c>
      <c r="L186" s="115" t="str">
        <f t="shared" si="31"/>
        <v/>
      </c>
      <c r="N186" s="228"/>
      <c r="O186" s="230"/>
      <c r="P186" s="230"/>
      <c r="Q186" s="230"/>
      <c r="R186" s="227"/>
      <c r="S186" s="228"/>
      <c r="T186" s="237"/>
      <c r="U186" s="76">
        <f t="shared" si="28"/>
        <v>0</v>
      </c>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row>
    <row r="187" spans="1:55" s="6" customFormat="1" x14ac:dyDescent="0.2">
      <c r="A187" s="211" t="str">
        <f t="shared" si="32"/>
        <v/>
      </c>
      <c r="B187" s="67"/>
      <c r="C187" s="67"/>
      <c r="D187" s="67"/>
      <c r="E187" s="67"/>
      <c r="F187" s="157"/>
      <c r="G187" s="146" t="str">
        <f t="shared" si="33"/>
        <v/>
      </c>
      <c r="H187" s="34">
        <v>10000</v>
      </c>
      <c r="I187" s="114" t="str">
        <f t="shared" si="34"/>
        <v/>
      </c>
      <c r="J187" s="123"/>
      <c r="K187" s="171" t="str">
        <f t="shared" si="30"/>
        <v/>
      </c>
      <c r="L187" s="115" t="str">
        <f t="shared" si="31"/>
        <v/>
      </c>
      <c r="N187" s="228"/>
      <c r="O187" s="230"/>
      <c r="P187" s="230"/>
      <c r="Q187" s="230"/>
      <c r="R187" s="227"/>
      <c r="S187" s="228"/>
      <c r="T187" s="237"/>
      <c r="U187" s="76">
        <f t="shared" si="28"/>
        <v>0</v>
      </c>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row>
    <row r="188" spans="1:55" s="6" customFormat="1" x14ac:dyDescent="0.2">
      <c r="A188" s="211" t="str">
        <f t="shared" si="32"/>
        <v/>
      </c>
      <c r="B188" s="67"/>
      <c r="C188" s="67"/>
      <c r="D188" s="67"/>
      <c r="E188" s="67"/>
      <c r="F188" s="157"/>
      <c r="G188" s="146" t="str">
        <f t="shared" si="33"/>
        <v/>
      </c>
      <c r="H188" s="34">
        <v>10000</v>
      </c>
      <c r="I188" s="114" t="str">
        <f t="shared" si="34"/>
        <v/>
      </c>
      <c r="J188" s="123"/>
      <c r="K188" s="171" t="str">
        <f t="shared" si="30"/>
        <v/>
      </c>
      <c r="L188" s="115" t="str">
        <f t="shared" si="31"/>
        <v/>
      </c>
      <c r="N188" s="228"/>
      <c r="O188" s="230"/>
      <c r="P188" s="230"/>
      <c r="Q188" s="230"/>
      <c r="R188" s="227"/>
      <c r="S188" s="228"/>
      <c r="T188" s="237"/>
      <c r="U188" s="76">
        <f t="shared" si="28"/>
        <v>0</v>
      </c>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row>
    <row r="189" spans="1:55" s="6" customFormat="1" x14ac:dyDescent="0.2">
      <c r="A189" s="211" t="str">
        <f t="shared" si="32"/>
        <v/>
      </c>
      <c r="B189" s="67"/>
      <c r="C189" s="67"/>
      <c r="D189" s="67"/>
      <c r="E189" s="67"/>
      <c r="F189" s="157"/>
      <c r="G189" s="146" t="str">
        <f t="shared" si="33"/>
        <v/>
      </c>
      <c r="H189" s="34">
        <v>10000</v>
      </c>
      <c r="I189" s="114" t="str">
        <f t="shared" si="34"/>
        <v/>
      </c>
      <c r="J189" s="123"/>
      <c r="K189" s="171" t="str">
        <f t="shared" si="30"/>
        <v/>
      </c>
      <c r="L189" s="115" t="str">
        <f t="shared" si="31"/>
        <v/>
      </c>
      <c r="N189" s="228"/>
      <c r="O189" s="230"/>
      <c r="P189" s="230"/>
      <c r="Q189" s="230"/>
      <c r="R189" s="227"/>
      <c r="S189" s="228"/>
      <c r="T189" s="237"/>
      <c r="U189" s="76">
        <f t="shared" si="28"/>
        <v>0</v>
      </c>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row>
    <row r="190" spans="1:55" s="6" customFormat="1" x14ac:dyDescent="0.2">
      <c r="A190" s="211" t="str">
        <f t="shared" si="32"/>
        <v/>
      </c>
      <c r="B190" s="67"/>
      <c r="C190" s="67"/>
      <c r="D190" s="67"/>
      <c r="E190" s="67"/>
      <c r="F190" s="157"/>
      <c r="G190" s="146" t="str">
        <f t="shared" si="33"/>
        <v/>
      </c>
      <c r="H190" s="34">
        <v>10000</v>
      </c>
      <c r="I190" s="114" t="str">
        <f t="shared" si="34"/>
        <v/>
      </c>
      <c r="J190" s="123"/>
      <c r="K190" s="171" t="str">
        <f t="shared" si="30"/>
        <v/>
      </c>
      <c r="L190" s="115" t="str">
        <f t="shared" si="31"/>
        <v/>
      </c>
      <c r="N190" s="228"/>
      <c r="O190" s="230"/>
      <c r="P190" s="230"/>
      <c r="Q190" s="230"/>
      <c r="R190" s="227"/>
      <c r="S190" s="228"/>
      <c r="T190" s="237"/>
      <c r="U190" s="76">
        <f t="shared" si="28"/>
        <v>0</v>
      </c>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row>
    <row r="191" spans="1:55" s="6" customFormat="1" x14ac:dyDescent="0.2">
      <c r="A191" s="211" t="str">
        <f t="shared" si="32"/>
        <v/>
      </c>
      <c r="B191" s="67"/>
      <c r="C191" s="67"/>
      <c r="D191" s="67"/>
      <c r="E191" s="67"/>
      <c r="F191" s="157"/>
      <c r="G191" s="146" t="str">
        <f t="shared" si="33"/>
        <v/>
      </c>
      <c r="H191" s="34">
        <v>10000</v>
      </c>
      <c r="I191" s="114" t="str">
        <f t="shared" si="34"/>
        <v/>
      </c>
      <c r="J191" s="123"/>
      <c r="K191" s="171" t="str">
        <f t="shared" si="30"/>
        <v/>
      </c>
      <c r="L191" s="115" t="str">
        <f t="shared" si="31"/>
        <v/>
      </c>
      <c r="N191" s="228"/>
      <c r="O191" s="230"/>
      <c r="P191" s="230"/>
      <c r="Q191" s="230"/>
      <c r="R191" s="227"/>
      <c r="S191" s="228"/>
      <c r="T191" s="237"/>
      <c r="U191" s="76">
        <f t="shared" si="28"/>
        <v>0</v>
      </c>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row>
    <row r="192" spans="1:55" s="6" customFormat="1" x14ac:dyDescent="0.2">
      <c r="A192" s="211" t="str">
        <f t="shared" si="32"/>
        <v/>
      </c>
      <c r="B192" s="67"/>
      <c r="C192" s="67"/>
      <c r="D192" s="67"/>
      <c r="E192" s="67"/>
      <c r="F192" s="157"/>
      <c r="G192" s="146" t="str">
        <f t="shared" si="33"/>
        <v/>
      </c>
      <c r="H192" s="34">
        <v>10000</v>
      </c>
      <c r="I192" s="114" t="str">
        <f t="shared" si="34"/>
        <v/>
      </c>
      <c r="J192" s="123"/>
      <c r="K192" s="171" t="str">
        <f t="shared" si="30"/>
        <v/>
      </c>
      <c r="L192" s="115" t="str">
        <f t="shared" si="31"/>
        <v/>
      </c>
      <c r="N192" s="228"/>
      <c r="O192" s="230"/>
      <c r="P192" s="230"/>
      <c r="Q192" s="230"/>
      <c r="R192" s="227"/>
      <c r="S192" s="228"/>
      <c r="T192" s="237"/>
      <c r="U192" s="76">
        <f t="shared" si="28"/>
        <v>0</v>
      </c>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row>
    <row r="193" spans="1:55" s="6" customFormat="1" x14ac:dyDescent="0.2">
      <c r="A193" s="211" t="str">
        <f t="shared" si="32"/>
        <v/>
      </c>
      <c r="B193" s="67"/>
      <c r="C193" s="67"/>
      <c r="D193" s="67"/>
      <c r="E193" s="67"/>
      <c r="F193" s="157"/>
      <c r="G193" s="146" t="str">
        <f t="shared" si="33"/>
        <v/>
      </c>
      <c r="H193" s="34">
        <v>10000</v>
      </c>
      <c r="I193" s="114" t="str">
        <f t="shared" si="34"/>
        <v/>
      </c>
      <c r="J193" s="123"/>
      <c r="K193" s="171" t="str">
        <f t="shared" si="30"/>
        <v/>
      </c>
      <c r="L193" s="115" t="str">
        <f t="shared" si="31"/>
        <v/>
      </c>
      <c r="N193" s="228"/>
      <c r="O193" s="230"/>
      <c r="P193" s="230"/>
      <c r="Q193" s="230"/>
      <c r="R193" s="227"/>
      <c r="S193" s="228"/>
      <c r="T193" s="237"/>
      <c r="U193" s="76">
        <f t="shared" si="28"/>
        <v>0</v>
      </c>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row>
    <row r="194" spans="1:55" s="6" customFormat="1" x14ac:dyDescent="0.2">
      <c r="A194" s="211" t="str">
        <f t="shared" si="32"/>
        <v/>
      </c>
      <c r="B194" s="67"/>
      <c r="C194" s="67"/>
      <c r="D194" s="67"/>
      <c r="E194" s="67"/>
      <c r="F194" s="157"/>
      <c r="G194" s="146" t="str">
        <f t="shared" si="33"/>
        <v/>
      </c>
      <c r="H194" s="34">
        <v>10000</v>
      </c>
      <c r="I194" s="114" t="str">
        <f t="shared" si="34"/>
        <v/>
      </c>
      <c r="J194" s="123"/>
      <c r="K194" s="171" t="str">
        <f t="shared" si="30"/>
        <v/>
      </c>
      <c r="L194" s="115" t="str">
        <f t="shared" si="31"/>
        <v/>
      </c>
      <c r="N194" s="228"/>
      <c r="O194" s="230"/>
      <c r="P194" s="230"/>
      <c r="Q194" s="230"/>
      <c r="R194" s="227"/>
      <c r="S194" s="228"/>
      <c r="T194" s="237"/>
      <c r="U194" s="76">
        <f t="shared" si="28"/>
        <v>0</v>
      </c>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row>
    <row r="195" spans="1:55" s="6" customFormat="1" x14ac:dyDescent="0.2">
      <c r="A195" s="211" t="str">
        <f t="shared" si="32"/>
        <v/>
      </c>
      <c r="B195" s="67"/>
      <c r="C195" s="67"/>
      <c r="D195" s="67"/>
      <c r="E195" s="67"/>
      <c r="F195" s="157"/>
      <c r="G195" s="146" t="str">
        <f t="shared" si="33"/>
        <v/>
      </c>
      <c r="H195" s="34">
        <v>10000</v>
      </c>
      <c r="I195" s="114" t="str">
        <f t="shared" si="34"/>
        <v/>
      </c>
      <c r="J195" s="123"/>
      <c r="K195" s="171" t="str">
        <f t="shared" si="30"/>
        <v/>
      </c>
      <c r="L195" s="115" t="str">
        <f t="shared" si="31"/>
        <v/>
      </c>
      <c r="N195" s="228"/>
      <c r="O195" s="230"/>
      <c r="P195" s="230"/>
      <c r="Q195" s="230"/>
      <c r="R195" s="227"/>
      <c r="S195" s="228"/>
      <c r="T195" s="237"/>
      <c r="U195" s="76">
        <f t="shared" si="28"/>
        <v>0</v>
      </c>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row>
    <row r="196" spans="1:55" s="6" customFormat="1" x14ac:dyDescent="0.2">
      <c r="A196" s="211" t="str">
        <f t="shared" si="32"/>
        <v/>
      </c>
      <c r="B196" s="67"/>
      <c r="C196" s="67"/>
      <c r="D196" s="67"/>
      <c r="E196" s="67"/>
      <c r="F196" s="157"/>
      <c r="G196" s="146" t="str">
        <f t="shared" si="33"/>
        <v/>
      </c>
      <c r="H196" s="34">
        <v>10000</v>
      </c>
      <c r="I196" s="114" t="str">
        <f t="shared" si="34"/>
        <v/>
      </c>
      <c r="J196" s="123"/>
      <c r="K196" s="171" t="str">
        <f t="shared" si="30"/>
        <v/>
      </c>
      <c r="L196" s="115" t="str">
        <f t="shared" si="31"/>
        <v/>
      </c>
      <c r="N196" s="228"/>
      <c r="O196" s="230"/>
      <c r="P196" s="230"/>
      <c r="Q196" s="230"/>
      <c r="R196" s="227"/>
      <c r="S196" s="228"/>
      <c r="T196" s="237"/>
      <c r="U196" s="76">
        <f t="shared" si="28"/>
        <v>0</v>
      </c>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row>
    <row r="197" spans="1:55" s="6" customFormat="1" x14ac:dyDescent="0.2">
      <c r="A197" s="211" t="str">
        <f t="shared" si="32"/>
        <v/>
      </c>
      <c r="B197" s="67"/>
      <c r="C197" s="67"/>
      <c r="D197" s="67"/>
      <c r="E197" s="67"/>
      <c r="F197" s="157"/>
      <c r="G197" s="146" t="str">
        <f t="shared" si="33"/>
        <v/>
      </c>
      <c r="H197" s="34">
        <v>10000</v>
      </c>
      <c r="I197" s="114" t="str">
        <f t="shared" si="34"/>
        <v/>
      </c>
      <c r="J197" s="123"/>
      <c r="K197" s="171" t="str">
        <f t="shared" si="30"/>
        <v/>
      </c>
      <c r="L197" s="115" t="str">
        <f t="shared" si="31"/>
        <v/>
      </c>
      <c r="N197" s="228"/>
      <c r="O197" s="230"/>
      <c r="P197" s="230"/>
      <c r="Q197" s="230"/>
      <c r="R197" s="227"/>
      <c r="S197" s="228"/>
      <c r="T197" s="237"/>
      <c r="U197" s="76">
        <f t="shared" si="28"/>
        <v>0</v>
      </c>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row>
    <row r="198" spans="1:55" s="6" customFormat="1" x14ac:dyDescent="0.2">
      <c r="A198" s="211" t="str">
        <f t="shared" si="32"/>
        <v/>
      </c>
      <c r="B198" s="67"/>
      <c r="C198" s="67"/>
      <c r="D198" s="67"/>
      <c r="E198" s="67"/>
      <c r="F198" s="157"/>
      <c r="G198" s="146" t="str">
        <f t="shared" si="33"/>
        <v/>
      </c>
      <c r="H198" s="34">
        <v>10000</v>
      </c>
      <c r="I198" s="114" t="str">
        <f t="shared" si="34"/>
        <v/>
      </c>
      <c r="J198" s="123"/>
      <c r="K198" s="171" t="str">
        <f t="shared" si="30"/>
        <v/>
      </c>
      <c r="L198" s="115" t="str">
        <f t="shared" si="31"/>
        <v/>
      </c>
      <c r="N198" s="228"/>
      <c r="O198" s="230"/>
      <c r="P198" s="230"/>
      <c r="Q198" s="230"/>
      <c r="R198" s="227"/>
      <c r="S198" s="228"/>
      <c r="T198" s="237"/>
      <c r="U198" s="76">
        <f t="shared" si="28"/>
        <v>0</v>
      </c>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row>
    <row r="199" spans="1:55" s="6" customFormat="1" x14ac:dyDescent="0.2">
      <c r="A199" s="211" t="str">
        <f t="shared" si="32"/>
        <v/>
      </c>
      <c r="B199" s="67"/>
      <c r="C199" s="67"/>
      <c r="D199" s="67"/>
      <c r="E199" s="67"/>
      <c r="F199" s="157"/>
      <c r="G199" s="146" t="str">
        <f t="shared" si="33"/>
        <v/>
      </c>
      <c r="H199" s="34">
        <v>10000</v>
      </c>
      <c r="I199" s="114" t="str">
        <f t="shared" si="34"/>
        <v/>
      </c>
      <c r="J199" s="123"/>
      <c r="K199" s="171" t="str">
        <f t="shared" si="30"/>
        <v/>
      </c>
      <c r="L199" s="115" t="str">
        <f t="shared" si="31"/>
        <v/>
      </c>
      <c r="N199" s="228"/>
      <c r="O199" s="230"/>
      <c r="P199" s="230"/>
      <c r="Q199" s="230"/>
      <c r="R199" s="227"/>
      <c r="S199" s="228"/>
      <c r="T199" s="237"/>
      <c r="U199" s="76">
        <f t="shared" si="28"/>
        <v>0</v>
      </c>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row>
    <row r="200" spans="1:55" s="6" customFormat="1" x14ac:dyDescent="0.2">
      <c r="A200" s="211" t="str">
        <f t="shared" si="32"/>
        <v/>
      </c>
      <c r="B200" s="67"/>
      <c r="C200" s="67"/>
      <c r="D200" s="67"/>
      <c r="E200" s="67"/>
      <c r="F200" s="157"/>
      <c r="G200" s="146" t="str">
        <f t="shared" si="33"/>
        <v/>
      </c>
      <c r="H200" s="34">
        <v>10000</v>
      </c>
      <c r="I200" s="114" t="str">
        <f t="shared" si="34"/>
        <v/>
      </c>
      <c r="J200" s="123"/>
      <c r="K200" s="171" t="str">
        <f t="shared" si="30"/>
        <v/>
      </c>
      <c r="L200" s="115" t="str">
        <f t="shared" si="31"/>
        <v/>
      </c>
      <c r="N200" s="228"/>
      <c r="O200" s="230"/>
      <c r="P200" s="230"/>
      <c r="Q200" s="230"/>
      <c r="R200" s="227"/>
      <c r="S200" s="228"/>
      <c r="T200" s="237"/>
      <c r="U200" s="76">
        <f t="shared" si="28"/>
        <v>0</v>
      </c>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row>
    <row r="201" spans="1:55" s="6" customFormat="1" x14ac:dyDescent="0.2">
      <c r="A201" s="211" t="str">
        <f t="shared" si="32"/>
        <v/>
      </c>
      <c r="B201" s="67"/>
      <c r="C201" s="67"/>
      <c r="D201" s="67"/>
      <c r="E201" s="67"/>
      <c r="F201" s="157"/>
      <c r="G201" s="146" t="str">
        <f t="shared" si="33"/>
        <v/>
      </c>
      <c r="H201" s="34">
        <v>10000</v>
      </c>
      <c r="I201" s="114" t="str">
        <f t="shared" si="34"/>
        <v/>
      </c>
      <c r="J201" s="123"/>
      <c r="K201" s="171" t="str">
        <f t="shared" si="30"/>
        <v/>
      </c>
      <c r="L201" s="115" t="str">
        <f t="shared" si="31"/>
        <v/>
      </c>
      <c r="N201" s="228"/>
      <c r="O201" s="230"/>
      <c r="P201" s="230"/>
      <c r="Q201" s="230"/>
      <c r="R201" s="227"/>
      <c r="S201" s="228"/>
      <c r="T201" s="237"/>
      <c r="U201" s="76">
        <f t="shared" si="28"/>
        <v>0</v>
      </c>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row>
    <row r="202" spans="1:55" s="6" customFormat="1" x14ac:dyDescent="0.2">
      <c r="A202" s="211" t="str">
        <f t="shared" si="32"/>
        <v/>
      </c>
      <c r="B202" s="67"/>
      <c r="C202" s="67"/>
      <c r="D202" s="67"/>
      <c r="E202" s="67"/>
      <c r="F202" s="157"/>
      <c r="G202" s="146" t="str">
        <f t="shared" si="33"/>
        <v/>
      </c>
      <c r="H202" s="34">
        <v>10000</v>
      </c>
      <c r="I202" s="114" t="str">
        <f t="shared" si="34"/>
        <v/>
      </c>
      <c r="J202" s="123"/>
      <c r="K202" s="171" t="str">
        <f t="shared" si="30"/>
        <v/>
      </c>
      <c r="L202" s="115" t="str">
        <f t="shared" si="31"/>
        <v/>
      </c>
      <c r="N202" s="228"/>
      <c r="O202" s="230"/>
      <c r="P202" s="230"/>
      <c r="Q202" s="230"/>
      <c r="R202" s="227"/>
      <c r="S202" s="228"/>
      <c r="T202" s="237"/>
      <c r="U202" s="76">
        <f t="shared" si="28"/>
        <v>0</v>
      </c>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row>
    <row r="203" spans="1:55" s="6" customFormat="1" x14ac:dyDescent="0.2">
      <c r="A203" s="211" t="str">
        <f t="shared" si="32"/>
        <v/>
      </c>
      <c r="B203" s="67"/>
      <c r="C203" s="67"/>
      <c r="D203" s="67"/>
      <c r="E203" s="67"/>
      <c r="F203" s="157"/>
      <c r="G203" s="146" t="str">
        <f t="shared" si="33"/>
        <v/>
      </c>
      <c r="H203" s="34">
        <v>10000</v>
      </c>
      <c r="I203" s="114" t="str">
        <f t="shared" si="34"/>
        <v/>
      </c>
      <c r="J203" s="123"/>
      <c r="K203" s="171" t="str">
        <f t="shared" si="30"/>
        <v/>
      </c>
      <c r="L203" s="115" t="str">
        <f t="shared" si="31"/>
        <v/>
      </c>
      <c r="N203" s="228"/>
      <c r="O203" s="230"/>
      <c r="P203" s="230"/>
      <c r="Q203" s="230"/>
      <c r="R203" s="227"/>
      <c r="S203" s="228"/>
      <c r="T203" s="237"/>
      <c r="U203" s="76">
        <f t="shared" si="28"/>
        <v>0</v>
      </c>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row>
    <row r="204" spans="1:55" s="6" customFormat="1" x14ac:dyDescent="0.2">
      <c r="A204" s="211" t="str">
        <f t="shared" si="32"/>
        <v/>
      </c>
      <c r="B204" s="67"/>
      <c r="C204" s="67"/>
      <c r="D204" s="67"/>
      <c r="E204" s="67"/>
      <c r="F204" s="157"/>
      <c r="G204" s="146" t="str">
        <f t="shared" si="33"/>
        <v/>
      </c>
      <c r="H204" s="34">
        <v>10000</v>
      </c>
      <c r="I204" s="114" t="str">
        <f t="shared" si="34"/>
        <v/>
      </c>
      <c r="J204" s="123"/>
      <c r="K204" s="171" t="str">
        <f t="shared" si="30"/>
        <v/>
      </c>
      <c r="L204" s="115" t="str">
        <f t="shared" si="31"/>
        <v/>
      </c>
      <c r="N204" s="228"/>
      <c r="O204" s="230"/>
      <c r="P204" s="230"/>
      <c r="Q204" s="230"/>
      <c r="R204" s="227"/>
      <c r="S204" s="228"/>
      <c r="T204" s="237"/>
      <c r="U204" s="76">
        <f t="shared" si="28"/>
        <v>0</v>
      </c>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row>
    <row r="205" spans="1:55" s="6" customFormat="1" x14ac:dyDescent="0.2">
      <c r="A205" s="211" t="str">
        <f t="shared" si="32"/>
        <v/>
      </c>
      <c r="B205" s="67"/>
      <c r="C205" s="67"/>
      <c r="D205" s="67"/>
      <c r="E205" s="67"/>
      <c r="F205" s="157"/>
      <c r="G205" s="146" t="str">
        <f t="shared" si="33"/>
        <v/>
      </c>
      <c r="H205" s="34">
        <v>10000</v>
      </c>
      <c r="I205" s="114" t="str">
        <f t="shared" si="34"/>
        <v/>
      </c>
      <c r="J205" s="123"/>
      <c r="K205" s="171" t="str">
        <f t="shared" si="30"/>
        <v/>
      </c>
      <c r="L205" s="115" t="str">
        <f t="shared" si="31"/>
        <v/>
      </c>
      <c r="N205" s="228"/>
      <c r="O205" s="230"/>
      <c r="P205" s="230"/>
      <c r="Q205" s="230"/>
      <c r="R205" s="227"/>
      <c r="S205" s="228"/>
      <c r="T205" s="237"/>
      <c r="U205" s="76">
        <f t="shared" si="28"/>
        <v>0</v>
      </c>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row>
    <row r="206" spans="1:55" s="6" customFormat="1" x14ac:dyDescent="0.2">
      <c r="A206" s="211" t="str">
        <f t="shared" si="32"/>
        <v/>
      </c>
      <c r="B206" s="67"/>
      <c r="C206" s="67"/>
      <c r="D206" s="67"/>
      <c r="E206" s="67"/>
      <c r="F206" s="157"/>
      <c r="G206" s="146" t="str">
        <f t="shared" si="33"/>
        <v/>
      </c>
      <c r="H206" s="34">
        <v>10000</v>
      </c>
      <c r="I206" s="114" t="str">
        <f t="shared" si="34"/>
        <v/>
      </c>
      <c r="J206" s="123"/>
      <c r="K206" s="171" t="str">
        <f t="shared" si="30"/>
        <v/>
      </c>
      <c r="L206" s="115" t="str">
        <f t="shared" si="31"/>
        <v/>
      </c>
      <c r="N206" s="228"/>
      <c r="O206" s="230"/>
      <c r="P206" s="230"/>
      <c r="Q206" s="230"/>
      <c r="R206" s="227"/>
      <c r="S206" s="228"/>
      <c r="T206" s="237"/>
      <c r="U206" s="76">
        <f t="shared" si="28"/>
        <v>0</v>
      </c>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row>
    <row r="207" spans="1:55" s="6" customFormat="1" x14ac:dyDescent="0.2">
      <c r="A207" s="211" t="str">
        <f t="shared" si="32"/>
        <v/>
      </c>
      <c r="B207" s="67"/>
      <c r="C207" s="67"/>
      <c r="D207" s="67"/>
      <c r="E207" s="67"/>
      <c r="F207" s="157"/>
      <c r="G207" s="146" t="str">
        <f t="shared" si="33"/>
        <v/>
      </c>
      <c r="H207" s="34">
        <v>10000</v>
      </c>
      <c r="I207" s="114" t="str">
        <f t="shared" si="34"/>
        <v/>
      </c>
      <c r="J207" s="123"/>
      <c r="K207" s="171" t="str">
        <f t="shared" si="30"/>
        <v/>
      </c>
      <c r="L207" s="115" t="str">
        <f t="shared" si="31"/>
        <v/>
      </c>
      <c r="N207" s="228"/>
      <c r="O207" s="230"/>
      <c r="P207" s="230"/>
      <c r="Q207" s="230"/>
      <c r="R207" s="227"/>
      <c r="S207" s="228"/>
      <c r="T207" s="237"/>
      <c r="U207" s="76">
        <f t="shared" si="28"/>
        <v>0</v>
      </c>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row>
    <row r="208" spans="1:55" s="6" customFormat="1" x14ac:dyDescent="0.2">
      <c r="A208" s="211" t="str">
        <f t="shared" si="32"/>
        <v/>
      </c>
      <c r="B208" s="67"/>
      <c r="C208" s="67"/>
      <c r="D208" s="67"/>
      <c r="E208" s="67"/>
      <c r="F208" s="157"/>
      <c r="G208" s="146" t="str">
        <f t="shared" si="33"/>
        <v/>
      </c>
      <c r="H208" s="34">
        <v>10000</v>
      </c>
      <c r="I208" s="114" t="str">
        <f t="shared" si="34"/>
        <v/>
      </c>
      <c r="J208" s="123"/>
      <c r="K208" s="171" t="str">
        <f t="shared" si="30"/>
        <v/>
      </c>
      <c r="L208" s="115" t="str">
        <f t="shared" si="31"/>
        <v/>
      </c>
      <c r="N208" s="228"/>
      <c r="O208" s="230"/>
      <c r="P208" s="230"/>
      <c r="Q208" s="230"/>
      <c r="R208" s="227"/>
      <c r="S208" s="228"/>
      <c r="T208" s="237"/>
      <c r="U208" s="76">
        <f t="shared" si="28"/>
        <v>0</v>
      </c>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row>
    <row r="209" spans="1:55" s="6" customFormat="1" x14ac:dyDescent="0.2">
      <c r="A209" s="211" t="str">
        <f t="shared" si="32"/>
        <v/>
      </c>
      <c r="B209" s="67"/>
      <c r="C209" s="67"/>
      <c r="D209" s="67"/>
      <c r="E209" s="67"/>
      <c r="F209" s="157"/>
      <c r="G209" s="146" t="str">
        <f t="shared" si="33"/>
        <v/>
      </c>
      <c r="H209" s="34">
        <v>10000</v>
      </c>
      <c r="I209" s="114" t="str">
        <f t="shared" si="34"/>
        <v/>
      </c>
      <c r="J209" s="123"/>
      <c r="K209" s="171" t="str">
        <f t="shared" si="30"/>
        <v/>
      </c>
      <c r="L209" s="115" t="str">
        <f t="shared" si="31"/>
        <v/>
      </c>
      <c r="N209" s="228"/>
      <c r="O209" s="230"/>
      <c r="P209" s="230"/>
      <c r="Q209" s="230"/>
      <c r="R209" s="227"/>
      <c r="S209" s="228"/>
      <c r="T209" s="237"/>
      <c r="U209" s="76">
        <f t="shared" si="28"/>
        <v>0</v>
      </c>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row>
    <row r="210" spans="1:55" s="6" customFormat="1" x14ac:dyDescent="0.2">
      <c r="A210" s="211" t="str">
        <f t="shared" si="32"/>
        <v/>
      </c>
      <c r="B210" s="67"/>
      <c r="C210" s="67"/>
      <c r="D210" s="67"/>
      <c r="E210" s="67"/>
      <c r="F210" s="157"/>
      <c r="G210" s="146" t="str">
        <f t="shared" si="33"/>
        <v/>
      </c>
      <c r="H210" s="34">
        <v>10000</v>
      </c>
      <c r="I210" s="114" t="str">
        <f t="shared" si="34"/>
        <v/>
      </c>
      <c r="J210" s="123"/>
      <c r="K210" s="171" t="str">
        <f t="shared" si="30"/>
        <v/>
      </c>
      <c r="L210" s="115" t="str">
        <f t="shared" si="31"/>
        <v/>
      </c>
      <c r="N210" s="228"/>
      <c r="O210" s="230"/>
      <c r="P210" s="230"/>
      <c r="Q210" s="230"/>
      <c r="R210" s="227"/>
      <c r="S210" s="228"/>
      <c r="T210" s="237"/>
      <c r="U210" s="76">
        <f t="shared" si="28"/>
        <v>0</v>
      </c>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row>
    <row r="211" spans="1:55" s="6" customFormat="1" x14ac:dyDescent="0.2">
      <c r="A211" s="211" t="str">
        <f t="shared" si="32"/>
        <v/>
      </c>
      <c r="B211" s="67"/>
      <c r="C211" s="67"/>
      <c r="D211" s="67"/>
      <c r="E211" s="67"/>
      <c r="F211" s="157"/>
      <c r="G211" s="146" t="str">
        <f t="shared" si="33"/>
        <v/>
      </c>
      <c r="H211" s="34">
        <v>10000</v>
      </c>
      <c r="I211" s="114" t="str">
        <f t="shared" ref="I211:I242" si="35">IF(G211="","",IF(G211="s",H211/M$19,IF(G211="m",H211/M$20,H211/M$21)))</f>
        <v/>
      </c>
      <c r="J211" s="123"/>
      <c r="K211" s="171" t="str">
        <f t="shared" si="30"/>
        <v/>
      </c>
      <c r="L211" s="115" t="str">
        <f t="shared" si="31"/>
        <v/>
      </c>
      <c r="N211" s="228"/>
      <c r="O211" s="230"/>
      <c r="P211" s="230"/>
      <c r="Q211" s="230"/>
      <c r="R211" s="227"/>
      <c r="S211" s="228"/>
      <c r="T211" s="237"/>
      <c r="U211" s="76">
        <f t="shared" si="28"/>
        <v>0</v>
      </c>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row>
    <row r="212" spans="1:55" s="6" customFormat="1" x14ac:dyDescent="0.2">
      <c r="A212" s="211" t="str">
        <f t="shared" si="32"/>
        <v/>
      </c>
      <c r="B212" s="67"/>
      <c r="C212" s="67"/>
      <c r="D212" s="67"/>
      <c r="E212" s="67"/>
      <c r="F212" s="157"/>
      <c r="G212" s="146" t="str">
        <f t="shared" si="33"/>
        <v/>
      </c>
      <c r="H212" s="34">
        <v>10000</v>
      </c>
      <c r="I212" s="114" t="str">
        <f t="shared" si="35"/>
        <v/>
      </c>
      <c r="J212" s="123"/>
      <c r="K212" s="171" t="str">
        <f t="shared" si="30"/>
        <v/>
      </c>
      <c r="L212" s="115" t="str">
        <f t="shared" si="31"/>
        <v/>
      </c>
      <c r="N212" s="228"/>
      <c r="O212" s="230"/>
      <c r="P212" s="230"/>
      <c r="Q212" s="230"/>
      <c r="R212" s="227"/>
      <c r="S212" s="228"/>
      <c r="T212" s="242"/>
      <c r="U212" s="243">
        <f t="shared" si="28"/>
        <v>0</v>
      </c>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row>
    <row r="213" spans="1:55" s="6" customFormat="1" x14ac:dyDescent="0.2">
      <c r="A213" s="211" t="str">
        <f t="shared" si="32"/>
        <v/>
      </c>
      <c r="B213" s="67"/>
      <c r="C213" s="67"/>
      <c r="D213" s="67"/>
      <c r="E213" s="67"/>
      <c r="F213" s="157"/>
      <c r="G213" s="146" t="str">
        <f t="shared" si="33"/>
        <v/>
      </c>
      <c r="H213" s="34">
        <v>10000</v>
      </c>
      <c r="I213" s="114" t="str">
        <f t="shared" si="35"/>
        <v/>
      </c>
      <c r="J213" s="123"/>
      <c r="K213" s="171" t="str">
        <f t="shared" si="30"/>
        <v/>
      </c>
      <c r="L213" s="115" t="str">
        <f t="shared" si="31"/>
        <v/>
      </c>
      <c r="N213"/>
      <c r="O213"/>
      <c r="P213"/>
      <c r="Q213"/>
      <c r="S213"/>
      <c r="T213" s="244" t="s">
        <v>44</v>
      </c>
      <c r="U213" s="245">
        <f>SUM(U171:U212)</f>
        <v>0</v>
      </c>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row>
    <row r="214" spans="1:55" s="6" customFormat="1" x14ac:dyDescent="0.2">
      <c r="A214" s="211" t="str">
        <f t="shared" si="32"/>
        <v/>
      </c>
      <c r="B214" s="67"/>
      <c r="C214" s="67"/>
      <c r="D214" s="67"/>
      <c r="E214" s="67"/>
      <c r="F214" s="157"/>
      <c r="G214" s="146" t="str">
        <f t="shared" si="33"/>
        <v/>
      </c>
      <c r="H214" s="34">
        <v>10000</v>
      </c>
      <c r="I214" s="114" t="str">
        <f t="shared" si="35"/>
        <v/>
      </c>
      <c r="J214" s="123"/>
      <c r="K214" s="171" t="str">
        <f t="shared" si="30"/>
        <v/>
      </c>
      <c r="L214" s="115" t="str">
        <f t="shared" si="31"/>
        <v/>
      </c>
      <c r="N214"/>
      <c r="O214"/>
      <c r="P214"/>
      <c r="Q214"/>
      <c r="S214"/>
      <c r="T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row>
    <row r="215" spans="1:55" s="6" customFormat="1" x14ac:dyDescent="0.2">
      <c r="A215" s="211" t="str">
        <f t="shared" si="32"/>
        <v/>
      </c>
      <c r="B215" s="67"/>
      <c r="C215" s="67"/>
      <c r="D215" s="67"/>
      <c r="E215" s="67"/>
      <c r="F215" s="157"/>
      <c r="G215" s="146" t="str">
        <f t="shared" si="33"/>
        <v/>
      </c>
      <c r="H215" s="34">
        <v>10000</v>
      </c>
      <c r="I215" s="114" t="str">
        <f t="shared" si="35"/>
        <v/>
      </c>
      <c r="J215" s="123"/>
      <c r="K215" s="171" t="str">
        <f t="shared" si="30"/>
        <v/>
      </c>
      <c r="L215" s="115" t="str">
        <f t="shared" si="31"/>
        <v/>
      </c>
      <c r="N215" s="33" t="s">
        <v>207</v>
      </c>
      <c r="O215"/>
      <c r="P215"/>
      <c r="Q215" s="50"/>
      <c r="R215"/>
      <c r="U215" s="216" t="s">
        <v>142</v>
      </c>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row>
    <row r="216" spans="1:55" s="6" customFormat="1" x14ac:dyDescent="0.2">
      <c r="A216" s="211" t="str">
        <f t="shared" si="32"/>
        <v/>
      </c>
      <c r="B216" s="67"/>
      <c r="C216" s="67"/>
      <c r="D216" s="67"/>
      <c r="E216" s="67"/>
      <c r="F216" s="157"/>
      <c r="G216" s="146" t="str">
        <f t="shared" si="33"/>
        <v/>
      </c>
      <c r="H216" s="34">
        <v>10000</v>
      </c>
      <c r="I216" s="114" t="str">
        <f t="shared" si="35"/>
        <v/>
      </c>
      <c r="J216" s="123"/>
      <c r="K216" s="171" t="str">
        <f t="shared" si="30"/>
        <v/>
      </c>
      <c r="L216" s="115" t="str">
        <f t="shared" si="31"/>
        <v/>
      </c>
      <c r="N216" s="368" t="s">
        <v>0</v>
      </c>
      <c r="O216" s="368" t="s">
        <v>179</v>
      </c>
      <c r="P216" s="369" t="s">
        <v>173</v>
      </c>
      <c r="Q216" s="365" t="s">
        <v>13</v>
      </c>
      <c r="R216" s="380" t="s">
        <v>180</v>
      </c>
      <c r="S216" s="380" t="s">
        <v>181</v>
      </c>
      <c r="T216" s="356" t="s">
        <v>12</v>
      </c>
      <c r="U216" s="368" t="s">
        <v>182</v>
      </c>
      <c r="V216" s="368" t="s">
        <v>189</v>
      </c>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55" s="6" customFormat="1" x14ac:dyDescent="0.2">
      <c r="A217" s="211" t="str">
        <f t="shared" si="32"/>
        <v/>
      </c>
      <c r="B217" s="67"/>
      <c r="C217" s="67"/>
      <c r="D217" s="67"/>
      <c r="E217" s="67"/>
      <c r="F217" s="157"/>
      <c r="G217" s="146" t="str">
        <f t="shared" si="33"/>
        <v/>
      </c>
      <c r="H217" s="34">
        <v>10000</v>
      </c>
      <c r="I217" s="114" t="str">
        <f t="shared" si="35"/>
        <v/>
      </c>
      <c r="J217" s="123"/>
      <c r="K217" s="171" t="str">
        <f t="shared" si="30"/>
        <v/>
      </c>
      <c r="L217" s="115" t="str">
        <f t="shared" si="31"/>
        <v/>
      </c>
      <c r="N217" s="356"/>
      <c r="O217" s="356"/>
      <c r="P217" s="358"/>
      <c r="Q217" s="365"/>
      <c r="R217" s="365"/>
      <c r="S217" s="365"/>
      <c r="T217" s="356"/>
      <c r="U217" s="356"/>
      <c r="V217" s="356"/>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55" s="6" customFormat="1" x14ac:dyDescent="0.2">
      <c r="A218" s="211" t="str">
        <f t="shared" si="32"/>
        <v/>
      </c>
      <c r="B218" s="67"/>
      <c r="C218" s="67"/>
      <c r="D218" s="67"/>
      <c r="E218" s="67"/>
      <c r="F218" s="157"/>
      <c r="G218" s="146" t="str">
        <f t="shared" si="33"/>
        <v/>
      </c>
      <c r="H218" s="34">
        <v>10000</v>
      </c>
      <c r="I218" s="114" t="str">
        <f t="shared" si="35"/>
        <v/>
      </c>
      <c r="J218" s="123"/>
      <c r="K218" s="171" t="str">
        <f t="shared" si="30"/>
        <v/>
      </c>
      <c r="L218" s="115" t="str">
        <f t="shared" si="31"/>
        <v/>
      </c>
      <c r="N218" s="356"/>
      <c r="O218" s="356"/>
      <c r="P218" s="359"/>
      <c r="Q218" s="365"/>
      <c r="R218" s="365"/>
      <c r="S218" s="365"/>
      <c r="T218" s="356"/>
      <c r="U218" s="356"/>
      <c r="V218" s="356"/>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55" s="6" customFormat="1" x14ac:dyDescent="0.2">
      <c r="A219" s="211" t="str">
        <f t="shared" si="32"/>
        <v/>
      </c>
      <c r="B219" s="67"/>
      <c r="C219" s="67"/>
      <c r="D219" s="67"/>
      <c r="E219" s="67"/>
      <c r="F219" s="157"/>
      <c r="G219" s="146" t="str">
        <f t="shared" si="33"/>
        <v/>
      </c>
      <c r="H219" s="34">
        <v>10000</v>
      </c>
      <c r="I219" s="114" t="str">
        <f t="shared" si="35"/>
        <v/>
      </c>
      <c r="J219" s="123"/>
      <c r="K219" s="171" t="str">
        <f t="shared" si="30"/>
        <v/>
      </c>
      <c r="L219" s="115" t="str">
        <f t="shared" si="31"/>
        <v/>
      </c>
      <c r="N219" s="211" t="str">
        <f>IF($C$2="","",$C$2)</f>
        <v/>
      </c>
      <c r="O219" s="229"/>
      <c r="P219" s="229"/>
      <c r="Q219" s="221"/>
      <c r="R219" s="221"/>
      <c r="S219" s="23"/>
      <c r="T219" s="23" t="str">
        <f t="shared" ref="T219:T232" si="36">IF(S219="","",10000/S219)</f>
        <v/>
      </c>
      <c r="U219" s="236"/>
      <c r="V219" s="76">
        <f t="shared" ref="V219:V260" si="37">IF(O219="",0,(U219*0.001)*0.47)</f>
        <v>0</v>
      </c>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55" s="6" customFormat="1" x14ac:dyDescent="0.2">
      <c r="A220" s="211" t="str">
        <f t="shared" si="32"/>
        <v/>
      </c>
      <c r="B220" s="67"/>
      <c r="C220" s="67"/>
      <c r="D220" s="67"/>
      <c r="E220" s="67"/>
      <c r="F220" s="157"/>
      <c r="G220" s="146" t="str">
        <f t="shared" si="33"/>
        <v/>
      </c>
      <c r="H220" s="34">
        <v>10000</v>
      </c>
      <c r="I220" s="114" t="str">
        <f t="shared" si="35"/>
        <v/>
      </c>
      <c r="J220" s="123"/>
      <c r="K220" s="171" t="str">
        <f t="shared" si="30"/>
        <v/>
      </c>
      <c r="L220" s="115" t="str">
        <f t="shared" si="31"/>
        <v/>
      </c>
      <c r="N220" s="222"/>
      <c r="O220" s="229"/>
      <c r="P220" s="229"/>
      <c r="Q220" s="233"/>
      <c r="R220" s="233"/>
      <c r="S220" s="223"/>
      <c r="T220" s="23" t="str">
        <f t="shared" si="36"/>
        <v/>
      </c>
      <c r="U220" s="236"/>
      <c r="V220" s="76">
        <f t="shared" si="37"/>
        <v>0</v>
      </c>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55" s="6" customFormat="1" x14ac:dyDescent="0.2">
      <c r="A221" s="211" t="str">
        <f t="shared" si="32"/>
        <v/>
      </c>
      <c r="B221" s="67"/>
      <c r="C221" s="67"/>
      <c r="D221" s="67"/>
      <c r="E221" s="67"/>
      <c r="F221" s="157"/>
      <c r="G221" s="146" t="str">
        <f t="shared" si="33"/>
        <v/>
      </c>
      <c r="H221" s="34">
        <v>10000</v>
      </c>
      <c r="I221" s="114" t="str">
        <f t="shared" si="35"/>
        <v/>
      </c>
      <c r="J221" s="123"/>
      <c r="K221" s="171" t="str">
        <f t="shared" si="30"/>
        <v/>
      </c>
      <c r="L221" s="115" t="str">
        <f t="shared" si="31"/>
        <v/>
      </c>
      <c r="N221" s="225"/>
      <c r="O221" s="230"/>
      <c r="P221" s="230"/>
      <c r="Q221" s="233"/>
      <c r="R221" s="233"/>
      <c r="S221" s="226"/>
      <c r="T221" s="23" t="str">
        <f t="shared" si="36"/>
        <v/>
      </c>
      <c r="U221" s="237"/>
      <c r="V221" s="76">
        <f t="shared" si="37"/>
        <v>0</v>
      </c>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55" s="6" customFormat="1" x14ac:dyDescent="0.2">
      <c r="A222" s="211" t="str">
        <f t="shared" si="32"/>
        <v/>
      </c>
      <c r="B222" s="67"/>
      <c r="C222" s="67"/>
      <c r="D222" s="67"/>
      <c r="E222" s="67"/>
      <c r="F222" s="157"/>
      <c r="G222" s="146" t="str">
        <f t="shared" si="33"/>
        <v/>
      </c>
      <c r="H222" s="34">
        <v>10000</v>
      </c>
      <c r="I222" s="114" t="str">
        <f t="shared" si="35"/>
        <v/>
      </c>
      <c r="J222" s="123"/>
      <c r="K222" s="171" t="str">
        <f t="shared" si="30"/>
        <v/>
      </c>
      <c r="L222" s="115" t="str">
        <f t="shared" si="31"/>
        <v/>
      </c>
      <c r="N222" s="159"/>
      <c r="O222" s="231"/>
      <c r="P222" s="231"/>
      <c r="Q222" s="234"/>
      <c r="R222" s="234"/>
      <c r="S222" s="140"/>
      <c r="T222" s="23" t="str">
        <f t="shared" si="36"/>
        <v/>
      </c>
      <c r="U222" s="238"/>
      <c r="V222" s="76">
        <f t="shared" si="37"/>
        <v>0</v>
      </c>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55" s="6" customFormat="1" x14ac:dyDescent="0.2">
      <c r="A223" s="211" t="str">
        <f t="shared" si="32"/>
        <v/>
      </c>
      <c r="B223" s="67"/>
      <c r="C223" s="67"/>
      <c r="D223" s="67"/>
      <c r="E223" s="67"/>
      <c r="F223" s="157"/>
      <c r="G223" s="146" t="str">
        <f t="shared" si="33"/>
        <v/>
      </c>
      <c r="H223" s="34">
        <v>10000</v>
      </c>
      <c r="I223" s="114" t="str">
        <f t="shared" si="35"/>
        <v/>
      </c>
      <c r="J223" s="123"/>
      <c r="K223" s="171" t="str">
        <f t="shared" si="30"/>
        <v/>
      </c>
      <c r="L223" s="115" t="str">
        <f t="shared" si="31"/>
        <v/>
      </c>
      <c r="N223" s="140"/>
      <c r="O223" s="232"/>
      <c r="P223" s="231"/>
      <c r="Q223" s="234"/>
      <c r="R223" s="234"/>
      <c r="S223" s="140"/>
      <c r="T223" s="23" t="str">
        <f t="shared" si="36"/>
        <v/>
      </c>
      <c r="U223" s="239"/>
      <c r="V223" s="76">
        <f t="shared" si="37"/>
        <v>0</v>
      </c>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55" s="6" customFormat="1" x14ac:dyDescent="0.2">
      <c r="A224" s="211" t="str">
        <f t="shared" si="32"/>
        <v/>
      </c>
      <c r="B224" s="67"/>
      <c r="C224" s="67"/>
      <c r="D224" s="67"/>
      <c r="E224" s="67"/>
      <c r="F224" s="157"/>
      <c r="G224" s="146" t="str">
        <f t="shared" si="33"/>
        <v/>
      </c>
      <c r="H224" s="34">
        <v>10000</v>
      </c>
      <c r="I224" s="114" t="str">
        <f t="shared" si="35"/>
        <v/>
      </c>
      <c r="J224" s="123"/>
      <c r="K224" s="171" t="str">
        <f t="shared" si="30"/>
        <v/>
      </c>
      <c r="L224" s="115" t="str">
        <f t="shared" si="31"/>
        <v/>
      </c>
      <c r="N224" s="140"/>
      <c r="O224" s="232"/>
      <c r="P224" s="231"/>
      <c r="Q224" s="234"/>
      <c r="R224" s="234"/>
      <c r="S224" s="140"/>
      <c r="T224" s="23" t="str">
        <f t="shared" si="36"/>
        <v/>
      </c>
      <c r="U224" s="239"/>
      <c r="V224" s="76">
        <f t="shared" si="37"/>
        <v>0</v>
      </c>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s="6" customFormat="1" x14ac:dyDescent="0.2">
      <c r="A225" s="211" t="str">
        <f t="shared" si="32"/>
        <v/>
      </c>
      <c r="B225" s="67"/>
      <c r="C225" s="67"/>
      <c r="D225" s="67"/>
      <c r="E225" s="67"/>
      <c r="F225" s="157"/>
      <c r="G225" s="146" t="str">
        <f t="shared" si="33"/>
        <v/>
      </c>
      <c r="H225" s="34">
        <v>10000</v>
      </c>
      <c r="I225" s="114" t="str">
        <f t="shared" si="35"/>
        <v/>
      </c>
      <c r="J225" s="123"/>
      <c r="K225" s="171" t="str">
        <f t="shared" si="30"/>
        <v/>
      </c>
      <c r="L225" s="115" t="str">
        <f t="shared" si="31"/>
        <v/>
      </c>
      <c r="N225" s="211"/>
      <c r="O225" s="229"/>
      <c r="P225" s="229"/>
      <c r="Q225" s="221"/>
      <c r="R225" s="221"/>
      <c r="S225" s="223"/>
      <c r="T225" s="23" t="str">
        <f t="shared" si="36"/>
        <v/>
      </c>
      <c r="U225" s="236"/>
      <c r="V225" s="76">
        <f t="shared" si="37"/>
        <v>0</v>
      </c>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s="6" customFormat="1" x14ac:dyDescent="0.2">
      <c r="A226" s="211" t="str">
        <f t="shared" si="32"/>
        <v/>
      </c>
      <c r="B226" s="67"/>
      <c r="C226" s="67"/>
      <c r="D226" s="67"/>
      <c r="E226" s="67"/>
      <c r="F226" s="157"/>
      <c r="G226" s="146" t="str">
        <f t="shared" si="33"/>
        <v/>
      </c>
      <c r="H226" s="34">
        <v>10000</v>
      </c>
      <c r="I226" s="114" t="str">
        <f t="shared" si="35"/>
        <v/>
      </c>
      <c r="J226" s="123"/>
      <c r="K226" s="171" t="str">
        <f t="shared" si="30"/>
        <v/>
      </c>
      <c r="L226" s="115" t="str">
        <f t="shared" si="31"/>
        <v/>
      </c>
      <c r="N226" s="222"/>
      <c r="O226" s="229"/>
      <c r="P226" s="229"/>
      <c r="Q226" s="233"/>
      <c r="R226" s="233"/>
      <c r="S226" s="223"/>
      <c r="T226" s="23" t="str">
        <f t="shared" si="36"/>
        <v/>
      </c>
      <c r="U226" s="236"/>
      <c r="V226" s="76">
        <f t="shared" si="37"/>
        <v>0</v>
      </c>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s="6" customFormat="1" x14ac:dyDescent="0.2">
      <c r="A227" s="211" t="str">
        <f t="shared" si="32"/>
        <v/>
      </c>
      <c r="B227" s="67"/>
      <c r="C227" s="67"/>
      <c r="D227" s="67"/>
      <c r="E227" s="67"/>
      <c r="F227" s="157"/>
      <c r="G227" s="146" t="str">
        <f t="shared" si="33"/>
        <v/>
      </c>
      <c r="H227" s="34">
        <v>10000</v>
      </c>
      <c r="I227" s="114" t="str">
        <f t="shared" si="35"/>
        <v/>
      </c>
      <c r="J227" s="123"/>
      <c r="K227" s="171" t="str">
        <f t="shared" si="30"/>
        <v/>
      </c>
      <c r="L227" s="115" t="str">
        <f t="shared" si="31"/>
        <v/>
      </c>
      <c r="N227" s="225"/>
      <c r="O227" s="230"/>
      <c r="P227" s="230"/>
      <c r="Q227" s="233"/>
      <c r="R227" s="233"/>
      <c r="S227" s="226"/>
      <c r="T227" s="23" t="str">
        <f t="shared" si="36"/>
        <v/>
      </c>
      <c r="U227" s="237"/>
      <c r="V227" s="76">
        <f t="shared" si="37"/>
        <v>0</v>
      </c>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s="6" customFormat="1" x14ac:dyDescent="0.2">
      <c r="A228" s="211" t="str">
        <f t="shared" si="32"/>
        <v/>
      </c>
      <c r="B228" s="67"/>
      <c r="C228" s="67"/>
      <c r="D228" s="67"/>
      <c r="E228" s="67"/>
      <c r="F228" s="157"/>
      <c r="G228" s="146" t="str">
        <f t="shared" si="33"/>
        <v/>
      </c>
      <c r="H228" s="34">
        <v>10000</v>
      </c>
      <c r="I228" s="114" t="str">
        <f t="shared" si="35"/>
        <v/>
      </c>
      <c r="J228" s="123"/>
      <c r="K228" s="171" t="str">
        <f t="shared" si="30"/>
        <v/>
      </c>
      <c r="L228" s="115" t="str">
        <f t="shared" si="31"/>
        <v/>
      </c>
      <c r="N228" s="159"/>
      <c r="O228" s="231"/>
      <c r="P228" s="231"/>
      <c r="Q228" s="234"/>
      <c r="R228" s="234"/>
      <c r="S228" s="140"/>
      <c r="T228" s="23" t="str">
        <f t="shared" si="36"/>
        <v/>
      </c>
      <c r="U228" s="238"/>
      <c r="V228" s="76">
        <f t="shared" si="37"/>
        <v>0</v>
      </c>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s="6" customFormat="1" x14ac:dyDescent="0.2">
      <c r="A229" s="211" t="str">
        <f t="shared" si="32"/>
        <v/>
      </c>
      <c r="B229" s="67"/>
      <c r="C229" s="67"/>
      <c r="D229" s="67"/>
      <c r="E229" s="67"/>
      <c r="F229" s="157"/>
      <c r="G229" s="146" t="str">
        <f t="shared" si="33"/>
        <v/>
      </c>
      <c r="H229" s="34">
        <v>10000</v>
      </c>
      <c r="I229" s="114" t="str">
        <f t="shared" si="35"/>
        <v/>
      </c>
      <c r="J229" s="123"/>
      <c r="K229" s="171" t="str">
        <f t="shared" si="30"/>
        <v/>
      </c>
      <c r="L229" s="115" t="str">
        <f t="shared" si="31"/>
        <v/>
      </c>
      <c r="N229" s="140"/>
      <c r="O229" s="232"/>
      <c r="P229" s="231"/>
      <c r="Q229" s="234"/>
      <c r="R229" s="234"/>
      <c r="S229" s="140"/>
      <c r="T229" s="23" t="str">
        <f t="shared" si="36"/>
        <v/>
      </c>
      <c r="U229" s="239"/>
      <c r="V229" s="76">
        <f t="shared" si="37"/>
        <v>0</v>
      </c>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s="6" customFormat="1" x14ac:dyDescent="0.2">
      <c r="A230" s="211" t="str">
        <f t="shared" si="32"/>
        <v/>
      </c>
      <c r="B230" s="67"/>
      <c r="C230" s="67"/>
      <c r="D230" s="67"/>
      <c r="E230" s="67"/>
      <c r="F230" s="157"/>
      <c r="G230" s="146" t="str">
        <f t="shared" si="33"/>
        <v/>
      </c>
      <c r="H230" s="34">
        <v>10000</v>
      </c>
      <c r="I230" s="114" t="str">
        <f t="shared" si="35"/>
        <v/>
      </c>
      <c r="J230" s="123"/>
      <c r="K230" s="171" t="str">
        <f t="shared" si="30"/>
        <v/>
      </c>
      <c r="L230" s="115" t="str">
        <f t="shared" si="31"/>
        <v/>
      </c>
      <c r="N230" s="140"/>
      <c r="O230" s="232"/>
      <c r="P230" s="231"/>
      <c r="Q230" s="234"/>
      <c r="R230" s="234"/>
      <c r="S230" s="140"/>
      <c r="T230" s="23" t="str">
        <f t="shared" si="36"/>
        <v/>
      </c>
      <c r="U230" s="239"/>
      <c r="V230" s="76">
        <f t="shared" si="37"/>
        <v>0</v>
      </c>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s="6" customFormat="1" x14ac:dyDescent="0.2">
      <c r="A231" s="211" t="str">
        <f t="shared" si="32"/>
        <v/>
      </c>
      <c r="B231" s="67"/>
      <c r="C231" s="67"/>
      <c r="D231" s="67"/>
      <c r="E231" s="67"/>
      <c r="F231" s="157"/>
      <c r="G231" s="146" t="str">
        <f t="shared" si="33"/>
        <v/>
      </c>
      <c r="H231" s="34">
        <v>10000</v>
      </c>
      <c r="I231" s="114" t="str">
        <f t="shared" si="35"/>
        <v/>
      </c>
      <c r="J231" s="123"/>
      <c r="K231" s="171" t="str">
        <f t="shared" si="30"/>
        <v/>
      </c>
      <c r="L231" s="115" t="str">
        <f t="shared" si="31"/>
        <v/>
      </c>
      <c r="N231" s="211"/>
      <c r="O231" s="229"/>
      <c r="P231" s="229"/>
      <c r="Q231" s="221"/>
      <c r="R231" s="221"/>
      <c r="S231" s="223"/>
      <c r="T231" s="23" t="str">
        <f t="shared" si="36"/>
        <v/>
      </c>
      <c r="U231" s="236"/>
      <c r="V231" s="76">
        <f t="shared" si="37"/>
        <v>0</v>
      </c>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s="6" customFormat="1" x14ac:dyDescent="0.2">
      <c r="A232" s="211" t="str">
        <f t="shared" si="32"/>
        <v/>
      </c>
      <c r="B232" s="67"/>
      <c r="C232" s="67"/>
      <c r="D232" s="67"/>
      <c r="E232" s="67"/>
      <c r="F232" s="157"/>
      <c r="G232" s="146" t="str">
        <f t="shared" si="33"/>
        <v/>
      </c>
      <c r="H232" s="34">
        <v>10000</v>
      </c>
      <c r="I232" s="114" t="str">
        <f t="shared" si="35"/>
        <v/>
      </c>
      <c r="J232" s="123"/>
      <c r="K232" s="171" t="str">
        <f t="shared" si="30"/>
        <v/>
      </c>
      <c r="L232" s="115" t="str">
        <f t="shared" si="31"/>
        <v/>
      </c>
      <c r="N232" s="222"/>
      <c r="O232" s="229"/>
      <c r="P232" s="229"/>
      <c r="Q232" s="235"/>
      <c r="R232" s="235"/>
      <c r="S232" s="224"/>
      <c r="T232" s="23" t="str">
        <f t="shared" si="36"/>
        <v/>
      </c>
      <c r="U232" s="240"/>
      <c r="V232" s="76">
        <f t="shared" si="37"/>
        <v>0</v>
      </c>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s="6" customFormat="1" x14ac:dyDescent="0.2">
      <c r="A233" s="211" t="str">
        <f t="shared" si="32"/>
        <v/>
      </c>
      <c r="B233" s="67"/>
      <c r="C233" s="67"/>
      <c r="D233" s="67"/>
      <c r="E233" s="67"/>
      <c r="F233" s="157"/>
      <c r="G233" s="146" t="str">
        <f t="shared" si="33"/>
        <v/>
      </c>
      <c r="H233" s="34">
        <v>10000</v>
      </c>
      <c r="I233" s="114" t="str">
        <f t="shared" si="35"/>
        <v/>
      </c>
      <c r="J233" s="123"/>
      <c r="K233" s="171" t="str">
        <f t="shared" si="30"/>
        <v/>
      </c>
      <c r="L233" s="115" t="str">
        <f t="shared" si="31"/>
        <v/>
      </c>
      <c r="N233" s="228"/>
      <c r="O233" s="230"/>
      <c r="P233" s="230"/>
      <c r="Q233" s="230"/>
      <c r="R233" s="230"/>
      <c r="S233" s="227"/>
      <c r="T233" s="228"/>
      <c r="U233" s="237"/>
      <c r="V233" s="76">
        <f t="shared" si="37"/>
        <v>0</v>
      </c>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s="6" customFormat="1" x14ac:dyDescent="0.2">
      <c r="A234" s="211" t="str">
        <f t="shared" si="32"/>
        <v/>
      </c>
      <c r="B234" s="67"/>
      <c r="C234" s="67"/>
      <c r="D234" s="67"/>
      <c r="E234" s="67"/>
      <c r="F234" s="157"/>
      <c r="G234" s="146" t="str">
        <f t="shared" si="33"/>
        <v/>
      </c>
      <c r="H234" s="34">
        <v>10000</v>
      </c>
      <c r="I234" s="114" t="str">
        <f t="shared" si="35"/>
        <v/>
      </c>
      <c r="J234" s="123"/>
      <c r="K234" s="171" t="str">
        <f t="shared" si="30"/>
        <v/>
      </c>
      <c r="L234" s="115" t="str">
        <f t="shared" si="31"/>
        <v/>
      </c>
      <c r="N234" s="228"/>
      <c r="O234" s="230"/>
      <c r="P234" s="230"/>
      <c r="Q234" s="230"/>
      <c r="R234" s="230"/>
      <c r="S234" s="227"/>
      <c r="T234" s="228"/>
      <c r="U234" s="237"/>
      <c r="V234" s="76">
        <f t="shared" si="37"/>
        <v>0</v>
      </c>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s="6" customFormat="1" x14ac:dyDescent="0.2">
      <c r="A235" s="211" t="str">
        <f t="shared" si="32"/>
        <v/>
      </c>
      <c r="B235" s="67"/>
      <c r="C235" s="67"/>
      <c r="D235" s="67"/>
      <c r="E235" s="67"/>
      <c r="F235" s="157"/>
      <c r="G235" s="146" t="str">
        <f t="shared" si="33"/>
        <v/>
      </c>
      <c r="H235" s="34">
        <v>10000</v>
      </c>
      <c r="I235" s="114" t="str">
        <f t="shared" si="35"/>
        <v/>
      </c>
      <c r="J235" s="123"/>
      <c r="K235" s="171" t="str">
        <f t="shared" si="30"/>
        <v/>
      </c>
      <c r="L235" s="115" t="str">
        <f t="shared" si="31"/>
        <v/>
      </c>
      <c r="N235" s="228"/>
      <c r="O235" s="230"/>
      <c r="P235" s="230"/>
      <c r="Q235" s="230"/>
      <c r="R235" s="230"/>
      <c r="S235" s="227"/>
      <c r="T235" s="228"/>
      <c r="U235" s="237"/>
      <c r="V235" s="76">
        <f t="shared" si="37"/>
        <v>0</v>
      </c>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s="6" customFormat="1" x14ac:dyDescent="0.2">
      <c r="A236" s="211" t="str">
        <f t="shared" si="32"/>
        <v/>
      </c>
      <c r="B236" s="67"/>
      <c r="C236" s="67"/>
      <c r="D236" s="67"/>
      <c r="E236" s="67"/>
      <c r="F236" s="157"/>
      <c r="G236" s="146" t="str">
        <f t="shared" si="33"/>
        <v/>
      </c>
      <c r="H236" s="34">
        <v>10000</v>
      </c>
      <c r="I236" s="114" t="str">
        <f t="shared" si="35"/>
        <v/>
      </c>
      <c r="J236" s="123"/>
      <c r="K236" s="171" t="str">
        <f t="shared" si="30"/>
        <v/>
      </c>
      <c r="L236" s="115" t="str">
        <f t="shared" si="31"/>
        <v/>
      </c>
      <c r="N236" s="228"/>
      <c r="O236" s="230"/>
      <c r="P236" s="230"/>
      <c r="Q236" s="230"/>
      <c r="R236" s="230"/>
      <c r="S236" s="227"/>
      <c r="T236" s="228"/>
      <c r="U236" s="237"/>
      <c r="V236" s="76">
        <f t="shared" si="37"/>
        <v>0</v>
      </c>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s="6" customFormat="1" x14ac:dyDescent="0.2">
      <c r="A237" s="211" t="str">
        <f t="shared" si="32"/>
        <v/>
      </c>
      <c r="B237" s="67"/>
      <c r="C237" s="67"/>
      <c r="D237" s="67"/>
      <c r="E237" s="67"/>
      <c r="F237" s="157"/>
      <c r="G237" s="146" t="str">
        <f t="shared" si="33"/>
        <v/>
      </c>
      <c r="H237" s="34">
        <v>10000</v>
      </c>
      <c r="I237" s="114" t="str">
        <f t="shared" si="35"/>
        <v/>
      </c>
      <c r="J237" s="123"/>
      <c r="K237" s="171" t="str">
        <f t="shared" si="30"/>
        <v/>
      </c>
      <c r="L237" s="115" t="str">
        <f t="shared" si="31"/>
        <v/>
      </c>
      <c r="N237" s="228"/>
      <c r="O237" s="230"/>
      <c r="P237" s="230"/>
      <c r="Q237" s="230"/>
      <c r="R237" s="230"/>
      <c r="S237" s="227"/>
      <c r="T237" s="228"/>
      <c r="U237" s="237"/>
      <c r="V237" s="76">
        <f t="shared" si="37"/>
        <v>0</v>
      </c>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s="6" customFormat="1" x14ac:dyDescent="0.2">
      <c r="A238" s="211" t="str">
        <f t="shared" si="32"/>
        <v/>
      </c>
      <c r="B238" s="67"/>
      <c r="C238" s="67"/>
      <c r="D238" s="67"/>
      <c r="E238" s="67"/>
      <c r="F238" s="157"/>
      <c r="G238" s="146" t="str">
        <f t="shared" si="33"/>
        <v/>
      </c>
      <c r="H238" s="34">
        <v>10000</v>
      </c>
      <c r="I238" s="114" t="str">
        <f t="shared" si="35"/>
        <v/>
      </c>
      <c r="J238" s="123"/>
      <c r="K238" s="171" t="str">
        <f t="shared" ref="K238:K301" si="38">IF(F238="","",IF(J238="",0.5*EXP(-1.499+(2.148*LN(F238))+(0.207*(LN(F238))^2)-(0.0281*(LN(F238))^3)),J238*EXP(-1.499+(2.148*LN(F238))+(0.207*(LN(F238))^2)-(0.0281*(LN(F238))^3))))</f>
        <v/>
      </c>
      <c r="L238" s="115" t="str">
        <f t="shared" ref="L238:L301" si="39">IF(I238="","",K238*I238)</f>
        <v/>
      </c>
      <c r="N238" s="228"/>
      <c r="O238" s="230"/>
      <c r="P238" s="230"/>
      <c r="Q238" s="230"/>
      <c r="R238" s="230"/>
      <c r="S238" s="227"/>
      <c r="T238" s="228"/>
      <c r="U238" s="237"/>
      <c r="V238" s="76">
        <f t="shared" si="37"/>
        <v>0</v>
      </c>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s="6" customFormat="1" x14ac:dyDescent="0.2">
      <c r="A239" s="211" t="str">
        <f t="shared" ref="A239:A302" si="40">IF($C$2="","",$C$2)</f>
        <v/>
      </c>
      <c r="B239" s="67"/>
      <c r="C239" s="67"/>
      <c r="D239" s="67"/>
      <c r="E239" s="67"/>
      <c r="F239" s="157"/>
      <c r="G239" s="146" t="str">
        <f t="shared" ref="G239:G302" si="41">IF(F239="","",IF(F239&lt;G$24,"s",IF(F239&lt;I$24,"m","l")))</f>
        <v/>
      </c>
      <c r="H239" s="34">
        <v>10000</v>
      </c>
      <c r="I239" s="114" t="str">
        <f t="shared" si="35"/>
        <v/>
      </c>
      <c r="J239" s="123"/>
      <c r="K239" s="171" t="str">
        <f t="shared" si="38"/>
        <v/>
      </c>
      <c r="L239" s="115" t="str">
        <f t="shared" si="39"/>
        <v/>
      </c>
      <c r="N239" s="228"/>
      <c r="O239" s="230"/>
      <c r="P239" s="230"/>
      <c r="Q239" s="230"/>
      <c r="R239" s="230"/>
      <c r="S239" s="227"/>
      <c r="T239" s="228"/>
      <c r="U239" s="237"/>
      <c r="V239" s="76">
        <f t="shared" si="37"/>
        <v>0</v>
      </c>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s="6" customFormat="1" x14ac:dyDescent="0.2">
      <c r="A240" s="211" t="str">
        <f t="shared" si="40"/>
        <v/>
      </c>
      <c r="B240" s="67"/>
      <c r="C240" s="67"/>
      <c r="D240" s="67"/>
      <c r="E240" s="67"/>
      <c r="F240" s="157"/>
      <c r="G240" s="146" t="str">
        <f t="shared" si="41"/>
        <v/>
      </c>
      <c r="H240" s="34">
        <v>10000</v>
      </c>
      <c r="I240" s="114" t="str">
        <f t="shared" si="35"/>
        <v/>
      </c>
      <c r="J240" s="123"/>
      <c r="K240" s="171" t="str">
        <f t="shared" si="38"/>
        <v/>
      </c>
      <c r="L240" s="115" t="str">
        <f t="shared" si="39"/>
        <v/>
      </c>
      <c r="N240" s="228"/>
      <c r="O240" s="230"/>
      <c r="P240" s="230"/>
      <c r="Q240" s="230"/>
      <c r="R240" s="230"/>
      <c r="S240" s="227"/>
      <c r="T240" s="228"/>
      <c r="U240" s="237"/>
      <c r="V240" s="76">
        <f t="shared" si="37"/>
        <v>0</v>
      </c>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s="6" customFormat="1" x14ac:dyDescent="0.2">
      <c r="A241" s="211" t="str">
        <f t="shared" si="40"/>
        <v/>
      </c>
      <c r="B241" s="67"/>
      <c r="C241" s="67"/>
      <c r="D241" s="67"/>
      <c r="E241" s="67"/>
      <c r="F241" s="157"/>
      <c r="G241" s="146" t="str">
        <f t="shared" si="41"/>
        <v/>
      </c>
      <c r="H241" s="34">
        <v>10000</v>
      </c>
      <c r="I241" s="114" t="str">
        <f t="shared" si="35"/>
        <v/>
      </c>
      <c r="J241" s="123"/>
      <c r="K241" s="171" t="str">
        <f t="shared" si="38"/>
        <v/>
      </c>
      <c r="L241" s="115" t="str">
        <f t="shared" si="39"/>
        <v/>
      </c>
      <c r="N241" s="228"/>
      <c r="O241" s="230"/>
      <c r="P241" s="230"/>
      <c r="Q241" s="230"/>
      <c r="R241" s="230"/>
      <c r="S241" s="227"/>
      <c r="T241" s="228"/>
      <c r="U241" s="237"/>
      <c r="V241" s="76">
        <f t="shared" si="37"/>
        <v>0</v>
      </c>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s="6" customFormat="1" x14ac:dyDescent="0.2">
      <c r="A242" s="211" t="str">
        <f t="shared" si="40"/>
        <v/>
      </c>
      <c r="B242" s="67"/>
      <c r="C242" s="67"/>
      <c r="D242" s="67"/>
      <c r="E242" s="67"/>
      <c r="F242" s="157"/>
      <c r="G242" s="146" t="str">
        <f t="shared" si="41"/>
        <v/>
      </c>
      <c r="H242" s="34">
        <v>10000</v>
      </c>
      <c r="I242" s="114" t="str">
        <f t="shared" si="35"/>
        <v/>
      </c>
      <c r="J242" s="123"/>
      <c r="K242" s="171" t="str">
        <f t="shared" si="38"/>
        <v/>
      </c>
      <c r="L242" s="115" t="str">
        <f t="shared" si="39"/>
        <v/>
      </c>
      <c r="N242" s="228"/>
      <c r="O242" s="230"/>
      <c r="P242" s="230"/>
      <c r="Q242" s="230"/>
      <c r="R242" s="230"/>
      <c r="S242" s="227"/>
      <c r="T242" s="228"/>
      <c r="U242" s="237"/>
      <c r="V242" s="76">
        <f t="shared" si="37"/>
        <v>0</v>
      </c>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s="6" customFormat="1" x14ac:dyDescent="0.2">
      <c r="A243" s="211" t="str">
        <f t="shared" si="40"/>
        <v/>
      </c>
      <c r="B243" s="67"/>
      <c r="C243" s="67"/>
      <c r="D243" s="67"/>
      <c r="E243" s="67"/>
      <c r="F243" s="157"/>
      <c r="G243" s="146" t="str">
        <f t="shared" si="41"/>
        <v/>
      </c>
      <c r="H243" s="34">
        <v>10000</v>
      </c>
      <c r="I243" s="114" t="str">
        <f t="shared" ref="I243:I265" si="42">IF(G243="","",IF(G243="s",H243/M$19,IF(G243="m",H243/M$20,H243/M$21)))</f>
        <v/>
      </c>
      <c r="J243" s="123"/>
      <c r="K243" s="171" t="str">
        <f t="shared" si="38"/>
        <v/>
      </c>
      <c r="L243" s="115" t="str">
        <f t="shared" si="39"/>
        <v/>
      </c>
      <c r="N243" s="228"/>
      <c r="O243" s="230"/>
      <c r="P243" s="230"/>
      <c r="Q243" s="230"/>
      <c r="R243" s="230"/>
      <c r="S243" s="227"/>
      <c r="T243" s="228"/>
      <c r="U243" s="237"/>
      <c r="V243" s="76">
        <f t="shared" si="37"/>
        <v>0</v>
      </c>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s="6" customFormat="1" x14ac:dyDescent="0.2">
      <c r="A244" s="211" t="str">
        <f t="shared" si="40"/>
        <v/>
      </c>
      <c r="B244" s="67"/>
      <c r="C244" s="67"/>
      <c r="D244" s="67"/>
      <c r="E244" s="67"/>
      <c r="F244" s="157"/>
      <c r="G244" s="146" t="str">
        <f t="shared" si="41"/>
        <v/>
      </c>
      <c r="H244" s="34">
        <v>10000</v>
      </c>
      <c r="I244" s="114" t="str">
        <f t="shared" si="42"/>
        <v/>
      </c>
      <c r="J244" s="123"/>
      <c r="K244" s="171" t="str">
        <f t="shared" si="38"/>
        <v/>
      </c>
      <c r="L244" s="115" t="str">
        <f t="shared" si="39"/>
        <v/>
      </c>
      <c r="N244" s="228"/>
      <c r="O244" s="230"/>
      <c r="P244" s="230"/>
      <c r="Q244" s="230"/>
      <c r="R244" s="230"/>
      <c r="S244" s="227"/>
      <c r="T244" s="228"/>
      <c r="U244" s="237"/>
      <c r="V244" s="76">
        <f t="shared" si="37"/>
        <v>0</v>
      </c>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s="6" customFormat="1" x14ac:dyDescent="0.2">
      <c r="A245" s="211" t="str">
        <f t="shared" si="40"/>
        <v/>
      </c>
      <c r="B245" s="67"/>
      <c r="C245" s="67"/>
      <c r="D245" s="67"/>
      <c r="E245" s="67"/>
      <c r="F245" s="157"/>
      <c r="G245" s="146" t="str">
        <f t="shared" si="41"/>
        <v/>
      </c>
      <c r="H245" s="34">
        <v>10000</v>
      </c>
      <c r="I245" s="114" t="str">
        <f t="shared" si="42"/>
        <v/>
      </c>
      <c r="J245" s="123"/>
      <c r="K245" s="171" t="str">
        <f t="shared" si="38"/>
        <v/>
      </c>
      <c r="L245" s="115" t="str">
        <f t="shared" si="39"/>
        <v/>
      </c>
      <c r="N245" s="228"/>
      <c r="O245" s="230"/>
      <c r="P245" s="230"/>
      <c r="Q245" s="230"/>
      <c r="R245" s="230"/>
      <c r="S245" s="227"/>
      <c r="T245" s="228"/>
      <c r="U245" s="237"/>
      <c r="V245" s="76">
        <f t="shared" si="37"/>
        <v>0</v>
      </c>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s="6" customFormat="1" x14ac:dyDescent="0.2">
      <c r="A246" s="211" t="str">
        <f t="shared" si="40"/>
        <v/>
      </c>
      <c r="B246" s="67"/>
      <c r="C246" s="67"/>
      <c r="D246" s="67"/>
      <c r="E246" s="67"/>
      <c r="F246" s="157"/>
      <c r="G246" s="146" t="str">
        <f t="shared" si="41"/>
        <v/>
      </c>
      <c r="H246" s="34">
        <v>10000</v>
      </c>
      <c r="I246" s="114" t="str">
        <f t="shared" si="42"/>
        <v/>
      </c>
      <c r="J246" s="123"/>
      <c r="K246" s="171" t="str">
        <f t="shared" si="38"/>
        <v/>
      </c>
      <c r="L246" s="115" t="str">
        <f t="shared" si="39"/>
        <v/>
      </c>
      <c r="N246" s="228"/>
      <c r="O246" s="230"/>
      <c r="P246" s="230"/>
      <c r="Q246" s="230"/>
      <c r="R246" s="230"/>
      <c r="S246" s="227"/>
      <c r="T246" s="228"/>
      <c r="U246" s="237"/>
      <c r="V246" s="76">
        <f t="shared" si="37"/>
        <v>0</v>
      </c>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s="6" customFormat="1" x14ac:dyDescent="0.2">
      <c r="A247" s="211" t="str">
        <f t="shared" si="40"/>
        <v/>
      </c>
      <c r="B247" s="67"/>
      <c r="C247" s="67"/>
      <c r="D247" s="67"/>
      <c r="E247" s="67"/>
      <c r="F247" s="157"/>
      <c r="G247" s="146" t="str">
        <f t="shared" si="41"/>
        <v/>
      </c>
      <c r="H247" s="34">
        <v>10000</v>
      </c>
      <c r="I247" s="114" t="str">
        <f t="shared" si="42"/>
        <v/>
      </c>
      <c r="J247" s="123"/>
      <c r="K247" s="171" t="str">
        <f t="shared" si="38"/>
        <v/>
      </c>
      <c r="L247" s="115" t="str">
        <f t="shared" si="39"/>
        <v/>
      </c>
      <c r="N247" s="228"/>
      <c r="O247" s="230"/>
      <c r="P247" s="230"/>
      <c r="Q247" s="230"/>
      <c r="R247" s="230"/>
      <c r="S247" s="227"/>
      <c r="T247" s="228"/>
      <c r="U247" s="237"/>
      <c r="V247" s="76">
        <f t="shared" si="37"/>
        <v>0</v>
      </c>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s="6" customFormat="1" x14ac:dyDescent="0.2">
      <c r="A248" s="211" t="str">
        <f t="shared" si="40"/>
        <v/>
      </c>
      <c r="B248" s="67"/>
      <c r="C248" s="67"/>
      <c r="D248" s="67"/>
      <c r="E248" s="67"/>
      <c r="F248" s="157"/>
      <c r="G248" s="146" t="str">
        <f t="shared" si="41"/>
        <v/>
      </c>
      <c r="H248" s="34">
        <v>10000</v>
      </c>
      <c r="I248" s="114" t="str">
        <f t="shared" si="42"/>
        <v/>
      </c>
      <c r="J248" s="123"/>
      <c r="K248" s="171" t="str">
        <f t="shared" si="38"/>
        <v/>
      </c>
      <c r="L248" s="115" t="str">
        <f t="shared" si="39"/>
        <v/>
      </c>
      <c r="N248" s="228"/>
      <c r="O248" s="230"/>
      <c r="P248" s="230"/>
      <c r="Q248" s="230"/>
      <c r="R248" s="230"/>
      <c r="S248" s="227"/>
      <c r="T248" s="228"/>
      <c r="U248" s="237"/>
      <c r="V248" s="76">
        <f t="shared" si="37"/>
        <v>0</v>
      </c>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s="6" customFormat="1" x14ac:dyDescent="0.2">
      <c r="A249" s="211" t="str">
        <f t="shared" si="40"/>
        <v/>
      </c>
      <c r="B249" s="67"/>
      <c r="C249" s="67"/>
      <c r="D249" s="67"/>
      <c r="E249" s="67"/>
      <c r="F249" s="157"/>
      <c r="G249" s="146" t="str">
        <f t="shared" si="41"/>
        <v/>
      </c>
      <c r="H249" s="34">
        <v>10000</v>
      </c>
      <c r="I249" s="114" t="str">
        <f t="shared" si="42"/>
        <v/>
      </c>
      <c r="J249" s="123"/>
      <c r="K249" s="171" t="str">
        <f t="shared" si="38"/>
        <v/>
      </c>
      <c r="L249" s="115" t="str">
        <f t="shared" si="39"/>
        <v/>
      </c>
      <c r="N249" s="228"/>
      <c r="O249" s="230"/>
      <c r="P249" s="230"/>
      <c r="Q249" s="230"/>
      <c r="R249" s="230"/>
      <c r="S249" s="227"/>
      <c r="T249" s="228"/>
      <c r="U249" s="237"/>
      <c r="V249" s="76">
        <f t="shared" si="37"/>
        <v>0</v>
      </c>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s="6" customFormat="1" x14ac:dyDescent="0.2">
      <c r="A250" s="211" t="str">
        <f t="shared" si="40"/>
        <v/>
      </c>
      <c r="B250" s="67"/>
      <c r="C250" s="67"/>
      <c r="D250" s="67"/>
      <c r="E250" s="67"/>
      <c r="F250" s="157"/>
      <c r="G250" s="146" t="str">
        <f t="shared" si="41"/>
        <v/>
      </c>
      <c r="H250" s="34">
        <v>10000</v>
      </c>
      <c r="I250" s="114" t="str">
        <f t="shared" si="42"/>
        <v/>
      </c>
      <c r="J250" s="123"/>
      <c r="K250" s="171" t="str">
        <f t="shared" si="38"/>
        <v/>
      </c>
      <c r="L250" s="115" t="str">
        <f t="shared" si="39"/>
        <v/>
      </c>
      <c r="N250" s="228"/>
      <c r="O250" s="230"/>
      <c r="P250" s="230"/>
      <c r="Q250" s="230"/>
      <c r="R250" s="230"/>
      <c r="S250" s="227"/>
      <c r="T250" s="228"/>
      <c r="U250" s="237"/>
      <c r="V250" s="76">
        <f t="shared" si="37"/>
        <v>0</v>
      </c>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s="6" customFormat="1" x14ac:dyDescent="0.2">
      <c r="A251" s="211" t="str">
        <f t="shared" si="40"/>
        <v/>
      </c>
      <c r="B251" s="67"/>
      <c r="C251" s="67"/>
      <c r="D251" s="67"/>
      <c r="E251" s="67"/>
      <c r="F251" s="157"/>
      <c r="G251" s="146" t="str">
        <f t="shared" si="41"/>
        <v/>
      </c>
      <c r="H251" s="34">
        <v>10000</v>
      </c>
      <c r="I251" s="114" t="str">
        <f t="shared" si="42"/>
        <v/>
      </c>
      <c r="J251" s="123"/>
      <c r="K251" s="171" t="str">
        <f t="shared" si="38"/>
        <v/>
      </c>
      <c r="L251" s="115" t="str">
        <f t="shared" si="39"/>
        <v/>
      </c>
      <c r="N251" s="228"/>
      <c r="O251" s="230"/>
      <c r="P251" s="230"/>
      <c r="Q251" s="230"/>
      <c r="R251" s="230"/>
      <c r="S251" s="227"/>
      <c r="T251" s="228"/>
      <c r="U251" s="237"/>
      <c r="V251" s="76">
        <f t="shared" si="37"/>
        <v>0</v>
      </c>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s="6" customFormat="1" x14ac:dyDescent="0.2">
      <c r="A252" s="211" t="str">
        <f t="shared" si="40"/>
        <v/>
      </c>
      <c r="B252" s="67"/>
      <c r="C252" s="67"/>
      <c r="D252" s="67"/>
      <c r="E252" s="67"/>
      <c r="F252" s="157"/>
      <c r="G252" s="146" t="str">
        <f t="shared" si="41"/>
        <v/>
      </c>
      <c r="H252" s="34">
        <v>10000</v>
      </c>
      <c r="I252" s="114" t="str">
        <f t="shared" si="42"/>
        <v/>
      </c>
      <c r="J252" s="123"/>
      <c r="K252" s="171" t="str">
        <f t="shared" si="38"/>
        <v/>
      </c>
      <c r="L252" s="115" t="str">
        <f t="shared" si="39"/>
        <v/>
      </c>
      <c r="N252" s="228"/>
      <c r="O252" s="230"/>
      <c r="P252" s="230"/>
      <c r="Q252" s="230"/>
      <c r="R252" s="230"/>
      <c r="S252" s="227"/>
      <c r="T252" s="228"/>
      <c r="U252" s="237"/>
      <c r="V252" s="76">
        <f t="shared" si="37"/>
        <v>0</v>
      </c>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s="6" customFormat="1" x14ac:dyDescent="0.2">
      <c r="A253" s="211" t="str">
        <f t="shared" si="40"/>
        <v/>
      </c>
      <c r="B253" s="67"/>
      <c r="C253" s="67"/>
      <c r="D253" s="67"/>
      <c r="E253" s="67"/>
      <c r="F253" s="157"/>
      <c r="G253" s="146" t="str">
        <f t="shared" si="41"/>
        <v/>
      </c>
      <c r="H253" s="34">
        <v>10000</v>
      </c>
      <c r="I253" s="114" t="str">
        <f t="shared" si="42"/>
        <v/>
      </c>
      <c r="J253" s="123"/>
      <c r="K253" s="171" t="str">
        <f t="shared" si="38"/>
        <v/>
      </c>
      <c r="L253" s="115" t="str">
        <f t="shared" si="39"/>
        <v/>
      </c>
      <c r="N253" s="228"/>
      <c r="O253" s="230"/>
      <c r="P253" s="230"/>
      <c r="Q253" s="230"/>
      <c r="R253" s="230"/>
      <c r="S253" s="227"/>
      <c r="T253" s="228"/>
      <c r="U253" s="237"/>
      <c r="V253" s="76">
        <f t="shared" si="37"/>
        <v>0</v>
      </c>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s="6" customFormat="1" x14ac:dyDescent="0.2">
      <c r="A254" s="211" t="str">
        <f t="shared" si="40"/>
        <v/>
      </c>
      <c r="B254" s="67"/>
      <c r="C254" s="67"/>
      <c r="D254" s="67"/>
      <c r="E254" s="67"/>
      <c r="F254" s="157"/>
      <c r="G254" s="146" t="str">
        <f t="shared" si="41"/>
        <v/>
      </c>
      <c r="H254" s="34">
        <v>10000</v>
      </c>
      <c r="I254" s="114" t="str">
        <f t="shared" si="42"/>
        <v/>
      </c>
      <c r="J254" s="123"/>
      <c r="K254" s="171" t="str">
        <f t="shared" si="38"/>
        <v/>
      </c>
      <c r="L254" s="115" t="str">
        <f t="shared" si="39"/>
        <v/>
      </c>
      <c r="N254" s="228"/>
      <c r="O254" s="230"/>
      <c r="P254" s="230"/>
      <c r="Q254" s="230"/>
      <c r="R254" s="230"/>
      <c r="S254" s="227"/>
      <c r="T254" s="228"/>
      <c r="U254" s="237"/>
      <c r="V254" s="76">
        <f t="shared" si="37"/>
        <v>0</v>
      </c>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s="6" customFormat="1" x14ac:dyDescent="0.2">
      <c r="A255" s="211" t="str">
        <f t="shared" si="40"/>
        <v/>
      </c>
      <c r="B255" s="67"/>
      <c r="C255" s="67"/>
      <c r="D255" s="67"/>
      <c r="E255" s="67"/>
      <c r="F255" s="157"/>
      <c r="G255" s="146" t="str">
        <f t="shared" si="41"/>
        <v/>
      </c>
      <c r="H255" s="34">
        <v>10000</v>
      </c>
      <c r="I255" s="114" t="str">
        <f t="shared" si="42"/>
        <v/>
      </c>
      <c r="J255" s="123"/>
      <c r="K255" s="171" t="str">
        <f t="shared" si="38"/>
        <v/>
      </c>
      <c r="L255" s="115" t="str">
        <f t="shared" si="39"/>
        <v/>
      </c>
      <c r="N255" s="228"/>
      <c r="O255" s="230"/>
      <c r="P255" s="230"/>
      <c r="Q255" s="230"/>
      <c r="R255" s="230"/>
      <c r="S255" s="227"/>
      <c r="T255" s="228"/>
      <c r="U255" s="237"/>
      <c r="V255" s="76">
        <f t="shared" si="37"/>
        <v>0</v>
      </c>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s="6" customFormat="1" x14ac:dyDescent="0.2">
      <c r="A256" s="211" t="str">
        <f t="shared" si="40"/>
        <v/>
      </c>
      <c r="B256" s="67"/>
      <c r="C256" s="67"/>
      <c r="D256" s="67"/>
      <c r="E256" s="67"/>
      <c r="F256" s="157"/>
      <c r="G256" s="146" t="str">
        <f t="shared" si="41"/>
        <v/>
      </c>
      <c r="H256" s="34">
        <v>10000</v>
      </c>
      <c r="I256" s="114" t="str">
        <f t="shared" si="42"/>
        <v/>
      </c>
      <c r="J256" s="123"/>
      <c r="K256" s="171" t="str">
        <f t="shared" si="38"/>
        <v/>
      </c>
      <c r="L256" s="115" t="str">
        <f t="shared" si="39"/>
        <v/>
      </c>
      <c r="N256" s="228"/>
      <c r="O256" s="230"/>
      <c r="P256" s="230"/>
      <c r="Q256" s="230"/>
      <c r="R256" s="230"/>
      <c r="S256" s="227"/>
      <c r="T256" s="228"/>
      <c r="U256" s="237"/>
      <c r="V256" s="76">
        <f t="shared" si="37"/>
        <v>0</v>
      </c>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s="6" customFormat="1" x14ac:dyDescent="0.2">
      <c r="A257" s="211" t="str">
        <f t="shared" si="40"/>
        <v/>
      </c>
      <c r="B257" s="67"/>
      <c r="C257" s="67"/>
      <c r="D257" s="67"/>
      <c r="E257" s="67"/>
      <c r="F257" s="157"/>
      <c r="G257" s="146" t="str">
        <f t="shared" si="41"/>
        <v/>
      </c>
      <c r="H257" s="34">
        <v>10000</v>
      </c>
      <c r="I257" s="114" t="str">
        <f t="shared" si="42"/>
        <v/>
      </c>
      <c r="J257" s="123"/>
      <c r="K257" s="171" t="str">
        <f t="shared" si="38"/>
        <v/>
      </c>
      <c r="L257" s="115" t="str">
        <f t="shared" si="39"/>
        <v/>
      </c>
      <c r="N257" s="228"/>
      <c r="O257" s="230"/>
      <c r="P257" s="230"/>
      <c r="Q257" s="230"/>
      <c r="R257" s="230"/>
      <c r="S257" s="227"/>
      <c r="T257" s="228"/>
      <c r="U257" s="237"/>
      <c r="V257" s="76">
        <f t="shared" si="37"/>
        <v>0</v>
      </c>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s="6" customFormat="1" x14ac:dyDescent="0.2">
      <c r="A258" s="211" t="str">
        <f t="shared" si="40"/>
        <v/>
      </c>
      <c r="B258" s="67"/>
      <c r="C258" s="67"/>
      <c r="D258" s="67"/>
      <c r="E258" s="67"/>
      <c r="F258" s="157"/>
      <c r="G258" s="146" t="str">
        <f t="shared" si="41"/>
        <v/>
      </c>
      <c r="H258" s="34">
        <v>10000</v>
      </c>
      <c r="I258" s="114" t="str">
        <f t="shared" si="42"/>
        <v/>
      </c>
      <c r="J258" s="123"/>
      <c r="K258" s="171" t="str">
        <f t="shared" si="38"/>
        <v/>
      </c>
      <c r="L258" s="115" t="str">
        <f t="shared" si="39"/>
        <v/>
      </c>
      <c r="N258" s="228"/>
      <c r="O258" s="230"/>
      <c r="P258" s="230"/>
      <c r="Q258" s="230"/>
      <c r="R258" s="230"/>
      <c r="S258" s="227"/>
      <c r="T258" s="228"/>
      <c r="U258" s="237"/>
      <c r="V258" s="76">
        <f t="shared" si="37"/>
        <v>0</v>
      </c>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s="6" customFormat="1" x14ac:dyDescent="0.2">
      <c r="A259" s="211" t="str">
        <f t="shared" si="40"/>
        <v/>
      </c>
      <c r="B259" s="67"/>
      <c r="C259" s="67"/>
      <c r="D259" s="67"/>
      <c r="E259" s="67"/>
      <c r="F259" s="157"/>
      <c r="G259" s="146" t="str">
        <f t="shared" si="41"/>
        <v/>
      </c>
      <c r="H259" s="34">
        <v>10000</v>
      </c>
      <c r="I259" s="114" t="str">
        <f t="shared" si="42"/>
        <v/>
      </c>
      <c r="J259" s="123"/>
      <c r="K259" s="171" t="str">
        <f t="shared" si="38"/>
        <v/>
      </c>
      <c r="L259" s="115" t="str">
        <f t="shared" si="39"/>
        <v/>
      </c>
      <c r="N259" s="228"/>
      <c r="O259" s="230"/>
      <c r="P259" s="230"/>
      <c r="Q259" s="230"/>
      <c r="R259" s="230"/>
      <c r="S259" s="227"/>
      <c r="T259" s="228"/>
      <c r="U259" s="237"/>
      <c r="V259" s="76">
        <f t="shared" si="37"/>
        <v>0</v>
      </c>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s="6" customFormat="1" x14ac:dyDescent="0.2">
      <c r="A260" s="211" t="str">
        <f t="shared" si="40"/>
        <v/>
      </c>
      <c r="B260" s="67"/>
      <c r="C260" s="67"/>
      <c r="D260" s="67"/>
      <c r="E260" s="67"/>
      <c r="F260" s="157"/>
      <c r="G260" s="146" t="str">
        <f t="shared" si="41"/>
        <v/>
      </c>
      <c r="H260" s="34">
        <v>10000</v>
      </c>
      <c r="I260" s="114" t="str">
        <f t="shared" si="42"/>
        <v/>
      </c>
      <c r="J260" s="123"/>
      <c r="K260" s="171" t="str">
        <f t="shared" si="38"/>
        <v/>
      </c>
      <c r="L260" s="115" t="str">
        <f t="shared" si="39"/>
        <v/>
      </c>
      <c r="N260" s="228"/>
      <c r="O260" s="230"/>
      <c r="P260" s="230"/>
      <c r="Q260" s="230"/>
      <c r="R260" s="230"/>
      <c r="S260" s="227"/>
      <c r="T260" s="228"/>
      <c r="U260" s="242"/>
      <c r="V260" s="243">
        <f t="shared" si="37"/>
        <v>0</v>
      </c>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s="6" customFormat="1" x14ac:dyDescent="0.2">
      <c r="A261" s="211" t="str">
        <f t="shared" si="40"/>
        <v/>
      </c>
      <c r="B261" s="67"/>
      <c r="C261" s="67"/>
      <c r="D261" s="67"/>
      <c r="E261" s="67"/>
      <c r="F261" s="157"/>
      <c r="G261" s="146" t="str">
        <f t="shared" si="41"/>
        <v/>
      </c>
      <c r="H261" s="34">
        <v>10000</v>
      </c>
      <c r="I261" s="114" t="str">
        <f t="shared" si="42"/>
        <v/>
      </c>
      <c r="J261" s="123"/>
      <c r="K261" s="171" t="str">
        <f t="shared" si="38"/>
        <v/>
      </c>
      <c r="L261" s="115" t="str">
        <f t="shared" si="39"/>
        <v/>
      </c>
      <c r="N261"/>
      <c r="O261"/>
      <c r="P261"/>
      <c r="Q261"/>
      <c r="S261"/>
      <c r="U261" s="244" t="s">
        <v>44</v>
      </c>
      <c r="V261" s="245">
        <f>SUM(V219:V260)</f>
        <v>0</v>
      </c>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s="6" customFormat="1" x14ac:dyDescent="0.2">
      <c r="A262" s="211" t="str">
        <f t="shared" si="40"/>
        <v/>
      </c>
      <c r="B262" s="67"/>
      <c r="C262" s="67"/>
      <c r="D262" s="67"/>
      <c r="E262" s="67"/>
      <c r="F262" s="157"/>
      <c r="G262" s="146" t="str">
        <f t="shared" si="41"/>
        <v/>
      </c>
      <c r="H262" s="34">
        <v>10000</v>
      </c>
      <c r="I262" s="114" t="str">
        <f t="shared" si="42"/>
        <v/>
      </c>
      <c r="J262" s="123"/>
      <c r="K262" s="171" t="str">
        <f t="shared" si="38"/>
        <v/>
      </c>
      <c r="L262" s="115" t="str">
        <f t="shared" si="39"/>
        <v/>
      </c>
      <c r="N262"/>
      <c r="O262"/>
      <c r="P262"/>
      <c r="Q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s="6" customFormat="1" x14ac:dyDescent="0.2">
      <c r="A263" s="211" t="str">
        <f t="shared" si="40"/>
        <v/>
      </c>
      <c r="B263" s="67"/>
      <c r="C263" s="67"/>
      <c r="D263" s="67"/>
      <c r="E263" s="67"/>
      <c r="F263" s="157"/>
      <c r="G263" s="146" t="str">
        <f t="shared" si="41"/>
        <v/>
      </c>
      <c r="H263" s="34">
        <v>10000</v>
      </c>
      <c r="I263" s="114" t="str">
        <f t="shared" si="42"/>
        <v/>
      </c>
      <c r="J263" s="123"/>
      <c r="K263" s="171" t="str">
        <f t="shared" si="38"/>
        <v/>
      </c>
      <c r="L263" s="115" t="str">
        <f t="shared" si="39"/>
        <v/>
      </c>
      <c r="N263"/>
      <c r="O263"/>
      <c r="P263"/>
      <c r="Q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
      <c r="A264" s="211" t="str">
        <f t="shared" si="40"/>
        <v/>
      </c>
      <c r="B264" s="67"/>
      <c r="C264" s="67"/>
      <c r="D264" s="67"/>
      <c r="E264" s="67"/>
      <c r="F264" s="157"/>
      <c r="G264" s="146" t="str">
        <f t="shared" si="41"/>
        <v/>
      </c>
      <c r="H264" s="34">
        <v>10000</v>
      </c>
      <c r="I264" s="114" t="str">
        <f t="shared" si="42"/>
        <v/>
      </c>
      <c r="J264" s="123"/>
      <c r="K264" s="171" t="str">
        <f t="shared" si="38"/>
        <v/>
      </c>
      <c r="L264" s="115" t="str">
        <f t="shared" si="39"/>
        <v/>
      </c>
    </row>
    <row r="265" spans="1:55" x14ac:dyDescent="0.2">
      <c r="A265" s="211" t="str">
        <f t="shared" si="40"/>
        <v/>
      </c>
      <c r="B265" s="67"/>
      <c r="C265" s="67"/>
      <c r="D265" s="67"/>
      <c r="E265" s="67"/>
      <c r="F265" s="157"/>
      <c r="G265" s="146" t="str">
        <f t="shared" si="41"/>
        <v/>
      </c>
      <c r="H265" s="34">
        <v>10000</v>
      </c>
      <c r="I265" s="114" t="str">
        <f t="shared" si="42"/>
        <v/>
      </c>
      <c r="J265" s="123"/>
      <c r="K265" s="171" t="str">
        <f t="shared" si="38"/>
        <v/>
      </c>
      <c r="L265" s="115" t="str">
        <f t="shared" si="39"/>
        <v/>
      </c>
    </row>
    <row r="266" spans="1:55" x14ac:dyDescent="0.2">
      <c r="A266" s="211" t="str">
        <f t="shared" si="40"/>
        <v/>
      </c>
      <c r="B266" s="67"/>
      <c r="C266" s="67"/>
      <c r="D266" s="67"/>
      <c r="E266" s="67"/>
      <c r="F266" s="157"/>
      <c r="G266" s="146" t="str">
        <f t="shared" si="41"/>
        <v/>
      </c>
      <c r="H266" s="34">
        <v>10000</v>
      </c>
      <c r="I266" s="114" t="str">
        <f t="shared" ref="I266:I329" si="43">IF(G266="","",IF(G266="s",H266/M$19,IF(G266="m",H266/M$20,H266/M$21)))</f>
        <v/>
      </c>
      <c r="J266" s="123"/>
      <c r="K266" s="171" t="str">
        <f t="shared" si="38"/>
        <v/>
      </c>
      <c r="L266" s="115" t="str">
        <f t="shared" si="39"/>
        <v/>
      </c>
      <c r="M266"/>
    </row>
    <row r="267" spans="1:55" x14ac:dyDescent="0.2">
      <c r="A267" s="211" t="str">
        <f t="shared" si="40"/>
        <v/>
      </c>
      <c r="B267" s="67"/>
      <c r="C267" s="67"/>
      <c r="D267" s="67"/>
      <c r="E267" s="67"/>
      <c r="F267" s="157"/>
      <c r="G267" s="146" t="str">
        <f t="shared" si="41"/>
        <v/>
      </c>
      <c r="H267" s="34">
        <v>10000</v>
      </c>
      <c r="I267" s="114" t="str">
        <f t="shared" si="43"/>
        <v/>
      </c>
      <c r="J267" s="123"/>
      <c r="K267" s="171" t="str">
        <f t="shared" si="38"/>
        <v/>
      </c>
      <c r="L267" s="115" t="str">
        <f t="shared" si="39"/>
        <v/>
      </c>
      <c r="M267"/>
    </row>
    <row r="268" spans="1:55" x14ac:dyDescent="0.2">
      <c r="A268" s="211" t="str">
        <f t="shared" si="40"/>
        <v/>
      </c>
      <c r="B268" s="67"/>
      <c r="C268" s="67"/>
      <c r="D268" s="67"/>
      <c r="E268" s="67"/>
      <c r="F268" s="157"/>
      <c r="G268" s="146" t="str">
        <f t="shared" si="41"/>
        <v/>
      </c>
      <c r="H268" s="34">
        <v>10000</v>
      </c>
      <c r="I268" s="114" t="str">
        <f t="shared" si="43"/>
        <v/>
      </c>
      <c r="J268" s="123"/>
      <c r="K268" s="171" t="str">
        <f t="shared" si="38"/>
        <v/>
      </c>
      <c r="L268" s="115" t="str">
        <f t="shared" si="39"/>
        <v/>
      </c>
      <c r="M268"/>
    </row>
    <row r="269" spans="1:55" x14ac:dyDescent="0.2">
      <c r="A269" s="211" t="str">
        <f t="shared" si="40"/>
        <v/>
      </c>
      <c r="B269" s="67"/>
      <c r="C269" s="67"/>
      <c r="D269" s="67"/>
      <c r="E269" s="67"/>
      <c r="F269" s="157"/>
      <c r="G269" s="146" t="str">
        <f t="shared" si="41"/>
        <v/>
      </c>
      <c r="H269" s="34">
        <v>10000</v>
      </c>
      <c r="I269" s="114" t="str">
        <f t="shared" si="43"/>
        <v/>
      </c>
      <c r="J269" s="123"/>
      <c r="K269" s="171" t="str">
        <f t="shared" si="38"/>
        <v/>
      </c>
      <c r="L269" s="115" t="str">
        <f t="shared" si="39"/>
        <v/>
      </c>
      <c r="M269"/>
    </row>
    <row r="270" spans="1:55" x14ac:dyDescent="0.2">
      <c r="A270" s="211" t="str">
        <f t="shared" si="40"/>
        <v/>
      </c>
      <c r="B270" s="67"/>
      <c r="C270" s="67"/>
      <c r="D270" s="67"/>
      <c r="E270" s="67"/>
      <c r="F270" s="157"/>
      <c r="G270" s="146" t="str">
        <f t="shared" si="41"/>
        <v/>
      </c>
      <c r="H270" s="34">
        <v>10000</v>
      </c>
      <c r="I270" s="114" t="str">
        <f t="shared" si="43"/>
        <v/>
      </c>
      <c r="J270" s="123"/>
      <c r="K270" s="171" t="str">
        <f t="shared" si="38"/>
        <v/>
      </c>
      <c r="L270" s="115" t="str">
        <f t="shared" si="39"/>
        <v/>
      </c>
      <c r="M270"/>
    </row>
    <row r="271" spans="1:55" x14ac:dyDescent="0.2">
      <c r="A271" s="211" t="str">
        <f t="shared" si="40"/>
        <v/>
      </c>
      <c r="B271" s="67"/>
      <c r="C271" s="67"/>
      <c r="D271" s="67"/>
      <c r="E271" s="67"/>
      <c r="F271" s="157"/>
      <c r="G271" s="146" t="str">
        <f t="shared" si="41"/>
        <v/>
      </c>
      <c r="H271" s="34">
        <v>10000</v>
      </c>
      <c r="I271" s="114" t="str">
        <f t="shared" si="43"/>
        <v/>
      </c>
      <c r="J271" s="123"/>
      <c r="K271" s="171" t="str">
        <f t="shared" si="38"/>
        <v/>
      </c>
      <c r="L271" s="115" t="str">
        <f t="shared" si="39"/>
        <v/>
      </c>
      <c r="M271"/>
    </row>
    <row r="272" spans="1:55" x14ac:dyDescent="0.2">
      <c r="A272" s="211" t="str">
        <f t="shared" si="40"/>
        <v/>
      </c>
      <c r="B272" s="67"/>
      <c r="C272" s="67"/>
      <c r="D272" s="67"/>
      <c r="E272" s="67"/>
      <c r="F272" s="157"/>
      <c r="G272" s="146" t="str">
        <f t="shared" si="41"/>
        <v/>
      </c>
      <c r="H272" s="34">
        <v>10000</v>
      </c>
      <c r="I272" s="114" t="str">
        <f t="shared" si="43"/>
        <v/>
      </c>
      <c r="J272" s="123"/>
      <c r="K272" s="171" t="str">
        <f t="shared" si="38"/>
        <v/>
      </c>
      <c r="L272" s="115" t="str">
        <f t="shared" si="39"/>
        <v/>
      </c>
      <c r="M272"/>
    </row>
    <row r="273" spans="1:13" x14ac:dyDescent="0.2">
      <c r="A273" s="211" t="str">
        <f t="shared" si="40"/>
        <v/>
      </c>
      <c r="B273" s="67"/>
      <c r="C273" s="67"/>
      <c r="D273" s="67"/>
      <c r="E273" s="67"/>
      <c r="F273" s="157"/>
      <c r="G273" s="146" t="str">
        <f t="shared" si="41"/>
        <v/>
      </c>
      <c r="H273" s="34">
        <v>10000</v>
      </c>
      <c r="I273" s="114" t="str">
        <f t="shared" si="43"/>
        <v/>
      </c>
      <c r="J273" s="123"/>
      <c r="K273" s="171" t="str">
        <f t="shared" si="38"/>
        <v/>
      </c>
      <c r="L273" s="115" t="str">
        <f t="shared" si="39"/>
        <v/>
      </c>
      <c r="M273"/>
    </row>
    <row r="274" spans="1:13" x14ac:dyDescent="0.2">
      <c r="A274" s="211" t="str">
        <f t="shared" si="40"/>
        <v/>
      </c>
      <c r="B274" s="67"/>
      <c r="C274" s="67"/>
      <c r="D274" s="67"/>
      <c r="E274" s="67"/>
      <c r="F274" s="157"/>
      <c r="G274" s="146" t="str">
        <f t="shared" si="41"/>
        <v/>
      </c>
      <c r="H274" s="34">
        <v>10000</v>
      </c>
      <c r="I274" s="114" t="str">
        <f t="shared" si="43"/>
        <v/>
      </c>
      <c r="J274" s="123"/>
      <c r="K274" s="171" t="str">
        <f t="shared" si="38"/>
        <v/>
      </c>
      <c r="L274" s="115" t="str">
        <f t="shared" si="39"/>
        <v/>
      </c>
      <c r="M274"/>
    </row>
    <row r="275" spans="1:13" x14ac:dyDescent="0.2">
      <c r="A275" s="211" t="str">
        <f t="shared" si="40"/>
        <v/>
      </c>
      <c r="B275" s="67"/>
      <c r="C275" s="67"/>
      <c r="D275" s="67"/>
      <c r="E275" s="67"/>
      <c r="F275" s="157"/>
      <c r="G275" s="146" t="str">
        <f t="shared" si="41"/>
        <v/>
      </c>
      <c r="H275" s="34">
        <v>10000</v>
      </c>
      <c r="I275" s="114" t="str">
        <f t="shared" si="43"/>
        <v/>
      </c>
      <c r="J275" s="123"/>
      <c r="K275" s="171" t="str">
        <f t="shared" si="38"/>
        <v/>
      </c>
      <c r="L275" s="115" t="str">
        <f t="shared" si="39"/>
        <v/>
      </c>
      <c r="M275"/>
    </row>
    <row r="276" spans="1:13" x14ac:dyDescent="0.2">
      <c r="A276" s="211" t="str">
        <f t="shared" si="40"/>
        <v/>
      </c>
      <c r="B276" s="67"/>
      <c r="C276" s="67"/>
      <c r="D276" s="67"/>
      <c r="E276" s="67"/>
      <c r="F276" s="157"/>
      <c r="G276" s="146" t="str">
        <f t="shared" si="41"/>
        <v/>
      </c>
      <c r="H276" s="34">
        <v>10000</v>
      </c>
      <c r="I276" s="114" t="str">
        <f t="shared" si="43"/>
        <v/>
      </c>
      <c r="J276" s="123"/>
      <c r="K276" s="171" t="str">
        <f t="shared" si="38"/>
        <v/>
      </c>
      <c r="L276" s="115" t="str">
        <f t="shared" si="39"/>
        <v/>
      </c>
      <c r="M276"/>
    </row>
    <row r="277" spans="1:13" x14ac:dyDescent="0.2">
      <c r="A277" s="211" t="str">
        <f t="shared" si="40"/>
        <v/>
      </c>
      <c r="B277" s="67"/>
      <c r="C277" s="67"/>
      <c r="D277" s="67"/>
      <c r="E277" s="67"/>
      <c r="F277" s="157"/>
      <c r="G277" s="146" t="str">
        <f t="shared" si="41"/>
        <v/>
      </c>
      <c r="H277" s="34">
        <v>10000</v>
      </c>
      <c r="I277" s="114" t="str">
        <f t="shared" si="43"/>
        <v/>
      </c>
      <c r="J277" s="123"/>
      <c r="K277" s="171" t="str">
        <f t="shared" si="38"/>
        <v/>
      </c>
      <c r="L277" s="115" t="str">
        <f t="shared" si="39"/>
        <v/>
      </c>
      <c r="M277"/>
    </row>
    <row r="278" spans="1:13" x14ac:dyDescent="0.2">
      <c r="A278" s="211" t="str">
        <f t="shared" si="40"/>
        <v/>
      </c>
      <c r="B278" s="67"/>
      <c r="C278" s="67"/>
      <c r="D278" s="67"/>
      <c r="E278" s="67"/>
      <c r="F278" s="157"/>
      <c r="G278" s="146" t="str">
        <f t="shared" si="41"/>
        <v/>
      </c>
      <c r="H278" s="34">
        <v>10000</v>
      </c>
      <c r="I278" s="114" t="str">
        <f t="shared" si="43"/>
        <v/>
      </c>
      <c r="J278" s="123"/>
      <c r="K278" s="171" t="str">
        <f t="shared" si="38"/>
        <v/>
      </c>
      <c r="L278" s="115" t="str">
        <f t="shared" si="39"/>
        <v/>
      </c>
      <c r="M278"/>
    </row>
    <row r="279" spans="1:13" x14ac:dyDescent="0.2">
      <c r="A279" s="211" t="str">
        <f t="shared" si="40"/>
        <v/>
      </c>
      <c r="B279" s="67"/>
      <c r="C279" s="67"/>
      <c r="D279" s="67"/>
      <c r="E279" s="67"/>
      <c r="F279" s="157"/>
      <c r="G279" s="146" t="str">
        <f t="shared" si="41"/>
        <v/>
      </c>
      <c r="H279" s="34">
        <v>10000</v>
      </c>
      <c r="I279" s="114" t="str">
        <f t="shared" si="43"/>
        <v/>
      </c>
      <c r="J279" s="123"/>
      <c r="K279" s="171" t="str">
        <f t="shared" si="38"/>
        <v/>
      </c>
      <c r="L279" s="115" t="str">
        <f t="shared" si="39"/>
        <v/>
      </c>
      <c r="M279"/>
    </row>
    <row r="280" spans="1:13" x14ac:dyDescent="0.2">
      <c r="A280" s="211" t="str">
        <f t="shared" si="40"/>
        <v/>
      </c>
      <c r="B280" s="67"/>
      <c r="C280" s="67"/>
      <c r="D280" s="67"/>
      <c r="E280" s="67"/>
      <c r="F280" s="157"/>
      <c r="G280" s="146" t="str">
        <f t="shared" si="41"/>
        <v/>
      </c>
      <c r="H280" s="34">
        <v>10000</v>
      </c>
      <c r="I280" s="114" t="str">
        <f t="shared" si="43"/>
        <v/>
      </c>
      <c r="J280" s="123"/>
      <c r="K280" s="171" t="str">
        <f t="shared" si="38"/>
        <v/>
      </c>
      <c r="L280" s="115" t="str">
        <f t="shared" si="39"/>
        <v/>
      </c>
      <c r="M280"/>
    </row>
    <row r="281" spans="1:13" x14ac:dyDescent="0.2">
      <c r="A281" s="211" t="str">
        <f t="shared" si="40"/>
        <v/>
      </c>
      <c r="B281" s="67"/>
      <c r="C281" s="67"/>
      <c r="D281" s="67"/>
      <c r="E281" s="67"/>
      <c r="F281" s="157"/>
      <c r="G281" s="146" t="str">
        <f t="shared" si="41"/>
        <v/>
      </c>
      <c r="H281" s="34">
        <v>10000</v>
      </c>
      <c r="I281" s="114" t="str">
        <f t="shared" si="43"/>
        <v/>
      </c>
      <c r="J281" s="123"/>
      <c r="K281" s="171" t="str">
        <f t="shared" si="38"/>
        <v/>
      </c>
      <c r="L281" s="115" t="str">
        <f t="shared" si="39"/>
        <v/>
      </c>
      <c r="M281"/>
    </row>
    <row r="282" spans="1:13" x14ac:dyDescent="0.2">
      <c r="A282" s="211" t="str">
        <f t="shared" si="40"/>
        <v/>
      </c>
      <c r="B282" s="67"/>
      <c r="C282" s="67"/>
      <c r="D282" s="67"/>
      <c r="E282" s="67"/>
      <c r="F282" s="157"/>
      <c r="G282" s="146" t="str">
        <f t="shared" si="41"/>
        <v/>
      </c>
      <c r="H282" s="34">
        <v>10000</v>
      </c>
      <c r="I282" s="114" t="str">
        <f t="shared" si="43"/>
        <v/>
      </c>
      <c r="J282" s="123"/>
      <c r="K282" s="171" t="str">
        <f t="shared" si="38"/>
        <v/>
      </c>
      <c r="L282" s="115" t="str">
        <f t="shared" si="39"/>
        <v/>
      </c>
      <c r="M282"/>
    </row>
    <row r="283" spans="1:13" x14ac:dyDescent="0.2">
      <c r="A283" s="211" t="str">
        <f t="shared" si="40"/>
        <v/>
      </c>
      <c r="B283" s="67"/>
      <c r="C283" s="67"/>
      <c r="D283" s="67"/>
      <c r="E283" s="67"/>
      <c r="F283" s="157"/>
      <c r="G283" s="146" t="str">
        <f t="shared" si="41"/>
        <v/>
      </c>
      <c r="H283" s="34">
        <v>10000</v>
      </c>
      <c r="I283" s="114" t="str">
        <f t="shared" si="43"/>
        <v/>
      </c>
      <c r="J283" s="123"/>
      <c r="K283" s="171" t="str">
        <f t="shared" si="38"/>
        <v/>
      </c>
      <c r="L283" s="115" t="str">
        <f t="shared" si="39"/>
        <v/>
      </c>
      <c r="M283"/>
    </row>
    <row r="284" spans="1:13" x14ac:dyDescent="0.2">
      <c r="A284" s="211" t="str">
        <f t="shared" si="40"/>
        <v/>
      </c>
      <c r="B284" s="67"/>
      <c r="C284" s="67"/>
      <c r="D284" s="67"/>
      <c r="E284" s="67"/>
      <c r="F284" s="157"/>
      <c r="G284" s="146" t="str">
        <f t="shared" si="41"/>
        <v/>
      </c>
      <c r="H284" s="34">
        <v>10000</v>
      </c>
      <c r="I284" s="114" t="str">
        <f t="shared" si="43"/>
        <v/>
      </c>
      <c r="J284" s="123"/>
      <c r="K284" s="171" t="str">
        <f t="shared" si="38"/>
        <v/>
      </c>
      <c r="L284" s="115" t="str">
        <f t="shared" si="39"/>
        <v/>
      </c>
      <c r="M284"/>
    </row>
    <row r="285" spans="1:13" x14ac:dyDescent="0.2">
      <c r="A285" s="211" t="str">
        <f t="shared" si="40"/>
        <v/>
      </c>
      <c r="B285" s="67"/>
      <c r="C285" s="67"/>
      <c r="D285" s="67"/>
      <c r="E285" s="67"/>
      <c r="F285" s="157"/>
      <c r="G285" s="146" t="str">
        <f t="shared" si="41"/>
        <v/>
      </c>
      <c r="H285" s="34">
        <v>10000</v>
      </c>
      <c r="I285" s="114" t="str">
        <f t="shared" si="43"/>
        <v/>
      </c>
      <c r="J285" s="123"/>
      <c r="K285" s="171" t="str">
        <f t="shared" si="38"/>
        <v/>
      </c>
      <c r="L285" s="115" t="str">
        <f t="shared" si="39"/>
        <v/>
      </c>
      <c r="M285"/>
    </row>
    <row r="286" spans="1:13" x14ac:dyDescent="0.2">
      <c r="A286" s="211" t="str">
        <f t="shared" si="40"/>
        <v/>
      </c>
      <c r="B286" s="67"/>
      <c r="C286" s="67"/>
      <c r="D286" s="67"/>
      <c r="E286" s="67"/>
      <c r="F286" s="157"/>
      <c r="G286" s="146" t="str">
        <f t="shared" si="41"/>
        <v/>
      </c>
      <c r="H286" s="34">
        <v>10000</v>
      </c>
      <c r="I286" s="114" t="str">
        <f t="shared" si="43"/>
        <v/>
      </c>
      <c r="J286" s="123"/>
      <c r="K286" s="171" t="str">
        <f t="shared" si="38"/>
        <v/>
      </c>
      <c r="L286" s="115" t="str">
        <f t="shared" si="39"/>
        <v/>
      </c>
      <c r="M286"/>
    </row>
    <row r="287" spans="1:13" x14ac:dyDescent="0.2">
      <c r="A287" s="211" t="str">
        <f t="shared" si="40"/>
        <v/>
      </c>
      <c r="B287" s="67"/>
      <c r="C287" s="67"/>
      <c r="D287" s="67"/>
      <c r="E287" s="67"/>
      <c r="F287" s="157"/>
      <c r="G287" s="146" t="str">
        <f t="shared" si="41"/>
        <v/>
      </c>
      <c r="H287" s="34">
        <v>10000</v>
      </c>
      <c r="I287" s="114" t="str">
        <f t="shared" si="43"/>
        <v/>
      </c>
      <c r="J287" s="123"/>
      <c r="K287" s="171" t="str">
        <f t="shared" si="38"/>
        <v/>
      </c>
      <c r="L287" s="115" t="str">
        <f t="shared" si="39"/>
        <v/>
      </c>
      <c r="M287"/>
    </row>
    <row r="288" spans="1:13" x14ac:dyDescent="0.2">
      <c r="A288" s="211" t="str">
        <f t="shared" si="40"/>
        <v/>
      </c>
      <c r="B288" s="67"/>
      <c r="C288" s="67"/>
      <c r="D288" s="67"/>
      <c r="E288" s="67"/>
      <c r="F288" s="157"/>
      <c r="G288" s="146" t="str">
        <f t="shared" si="41"/>
        <v/>
      </c>
      <c r="H288" s="34">
        <v>10000</v>
      </c>
      <c r="I288" s="114" t="str">
        <f t="shared" si="43"/>
        <v/>
      </c>
      <c r="J288" s="123"/>
      <c r="K288" s="171" t="str">
        <f t="shared" si="38"/>
        <v/>
      </c>
      <c r="L288" s="115" t="str">
        <f t="shared" si="39"/>
        <v/>
      </c>
      <c r="M288"/>
    </row>
    <row r="289" spans="1:18" x14ac:dyDescent="0.2">
      <c r="A289" s="211" t="str">
        <f t="shared" si="40"/>
        <v/>
      </c>
      <c r="B289" s="67"/>
      <c r="C289" s="67"/>
      <c r="D289" s="67"/>
      <c r="E289" s="67"/>
      <c r="F289" s="157"/>
      <c r="G289" s="146" t="str">
        <f t="shared" si="41"/>
        <v/>
      </c>
      <c r="H289" s="34">
        <v>10000</v>
      </c>
      <c r="I289" s="114" t="str">
        <f t="shared" si="43"/>
        <v/>
      </c>
      <c r="J289" s="123"/>
      <c r="K289" s="171" t="str">
        <f t="shared" si="38"/>
        <v/>
      </c>
      <c r="L289" s="115" t="str">
        <f t="shared" si="39"/>
        <v/>
      </c>
      <c r="M289"/>
    </row>
    <row r="290" spans="1:18" x14ac:dyDescent="0.2">
      <c r="A290" s="211" t="str">
        <f t="shared" si="40"/>
        <v/>
      </c>
      <c r="B290" s="67"/>
      <c r="C290" s="67"/>
      <c r="D290" s="67"/>
      <c r="E290" s="67"/>
      <c r="F290" s="157"/>
      <c r="G290" s="146" t="str">
        <f t="shared" si="41"/>
        <v/>
      </c>
      <c r="H290" s="34">
        <v>10000</v>
      </c>
      <c r="I290" s="114" t="str">
        <f t="shared" si="43"/>
        <v/>
      </c>
      <c r="J290" s="123"/>
      <c r="K290" s="171" t="str">
        <f t="shared" si="38"/>
        <v/>
      </c>
      <c r="L290" s="115" t="str">
        <f t="shared" si="39"/>
        <v/>
      </c>
      <c r="M290"/>
    </row>
    <row r="291" spans="1:18" x14ac:dyDescent="0.2">
      <c r="A291" s="211" t="str">
        <f t="shared" si="40"/>
        <v/>
      </c>
      <c r="B291" s="67"/>
      <c r="C291" s="67"/>
      <c r="D291" s="67"/>
      <c r="E291" s="67"/>
      <c r="F291" s="157"/>
      <c r="G291" s="146" t="str">
        <f t="shared" si="41"/>
        <v/>
      </c>
      <c r="H291" s="34">
        <v>10000</v>
      </c>
      <c r="I291" s="114" t="str">
        <f t="shared" si="43"/>
        <v/>
      </c>
      <c r="J291" s="123"/>
      <c r="K291" s="171" t="str">
        <f t="shared" si="38"/>
        <v/>
      </c>
      <c r="L291" s="115" t="str">
        <f t="shared" si="39"/>
        <v/>
      </c>
      <c r="M291"/>
    </row>
    <row r="292" spans="1:18" x14ac:dyDescent="0.2">
      <c r="A292" s="211" t="str">
        <f t="shared" si="40"/>
        <v/>
      </c>
      <c r="B292" s="67"/>
      <c r="C292" s="67"/>
      <c r="D292" s="67"/>
      <c r="E292" s="67"/>
      <c r="F292" s="157"/>
      <c r="G292" s="146" t="str">
        <f t="shared" si="41"/>
        <v/>
      </c>
      <c r="H292" s="34">
        <v>10000</v>
      </c>
      <c r="I292" s="114" t="str">
        <f t="shared" si="43"/>
        <v/>
      </c>
      <c r="J292" s="123"/>
      <c r="K292" s="171" t="str">
        <f t="shared" si="38"/>
        <v/>
      </c>
      <c r="L292" s="115" t="str">
        <f t="shared" si="39"/>
        <v/>
      </c>
      <c r="M292"/>
    </row>
    <row r="293" spans="1:18" x14ac:dyDescent="0.2">
      <c r="A293" s="211" t="str">
        <f t="shared" si="40"/>
        <v/>
      </c>
      <c r="B293" s="67"/>
      <c r="C293" s="67"/>
      <c r="D293" s="67"/>
      <c r="E293" s="67"/>
      <c r="F293" s="157"/>
      <c r="G293" s="146" t="str">
        <f t="shared" si="41"/>
        <v/>
      </c>
      <c r="H293" s="34">
        <v>10000</v>
      </c>
      <c r="I293" s="114" t="str">
        <f t="shared" si="43"/>
        <v/>
      </c>
      <c r="J293" s="123"/>
      <c r="K293" s="171" t="str">
        <f t="shared" si="38"/>
        <v/>
      </c>
      <c r="L293" s="115" t="str">
        <f t="shared" si="39"/>
        <v/>
      </c>
      <c r="M293"/>
    </row>
    <row r="294" spans="1:18" x14ac:dyDescent="0.2">
      <c r="A294" s="211" t="str">
        <f t="shared" si="40"/>
        <v/>
      </c>
      <c r="B294" s="67"/>
      <c r="C294" s="67"/>
      <c r="D294" s="67"/>
      <c r="E294" s="67"/>
      <c r="F294" s="157"/>
      <c r="G294" s="146" t="str">
        <f t="shared" si="41"/>
        <v/>
      </c>
      <c r="H294" s="34">
        <v>10000</v>
      </c>
      <c r="I294" s="114" t="str">
        <f t="shared" si="43"/>
        <v/>
      </c>
      <c r="J294" s="123"/>
      <c r="K294" s="171" t="str">
        <f t="shared" si="38"/>
        <v/>
      </c>
      <c r="L294" s="115" t="str">
        <f t="shared" si="39"/>
        <v/>
      </c>
      <c r="M294"/>
    </row>
    <row r="295" spans="1:18" x14ac:dyDescent="0.2">
      <c r="A295" s="211" t="str">
        <f t="shared" si="40"/>
        <v/>
      </c>
      <c r="B295" s="67"/>
      <c r="C295" s="67"/>
      <c r="D295" s="67"/>
      <c r="E295" s="67"/>
      <c r="F295" s="157"/>
      <c r="G295" s="146" t="str">
        <f t="shared" si="41"/>
        <v/>
      </c>
      <c r="H295" s="34">
        <v>10000</v>
      </c>
      <c r="I295" s="114" t="str">
        <f t="shared" si="43"/>
        <v/>
      </c>
      <c r="J295" s="123"/>
      <c r="K295" s="171" t="str">
        <f t="shared" si="38"/>
        <v/>
      </c>
      <c r="L295" s="115" t="str">
        <f t="shared" si="39"/>
        <v/>
      </c>
      <c r="M295"/>
    </row>
    <row r="296" spans="1:18" x14ac:dyDescent="0.2">
      <c r="A296" s="211" t="str">
        <f t="shared" si="40"/>
        <v/>
      </c>
      <c r="B296" s="67"/>
      <c r="C296" s="67"/>
      <c r="D296" s="67"/>
      <c r="E296" s="67"/>
      <c r="F296" s="157"/>
      <c r="G296" s="146" t="str">
        <f t="shared" si="41"/>
        <v/>
      </c>
      <c r="H296" s="34">
        <v>10000</v>
      </c>
      <c r="I296" s="114" t="str">
        <f t="shared" si="43"/>
        <v/>
      </c>
      <c r="J296" s="123"/>
      <c r="K296" s="171" t="str">
        <f t="shared" si="38"/>
        <v/>
      </c>
      <c r="L296" s="115" t="str">
        <f t="shared" si="39"/>
        <v/>
      </c>
      <c r="M296"/>
    </row>
    <row r="297" spans="1:18" x14ac:dyDescent="0.2">
      <c r="A297" s="211" t="str">
        <f t="shared" si="40"/>
        <v/>
      </c>
      <c r="B297" s="67"/>
      <c r="C297" s="67"/>
      <c r="D297" s="67"/>
      <c r="E297" s="67"/>
      <c r="F297" s="157"/>
      <c r="G297" s="146" t="str">
        <f t="shared" si="41"/>
        <v/>
      </c>
      <c r="H297" s="34">
        <v>10000</v>
      </c>
      <c r="I297" s="114" t="str">
        <f t="shared" si="43"/>
        <v/>
      </c>
      <c r="J297" s="123"/>
      <c r="K297" s="171" t="str">
        <f t="shared" si="38"/>
        <v/>
      </c>
      <c r="L297" s="115" t="str">
        <f t="shared" si="39"/>
        <v/>
      </c>
      <c r="M297"/>
    </row>
    <row r="298" spans="1:18" x14ac:dyDescent="0.2">
      <c r="A298" s="211" t="str">
        <f t="shared" si="40"/>
        <v/>
      </c>
      <c r="B298" s="67"/>
      <c r="C298" s="67"/>
      <c r="D298" s="67"/>
      <c r="E298" s="67"/>
      <c r="F298" s="157"/>
      <c r="G298" s="146" t="str">
        <f t="shared" si="41"/>
        <v/>
      </c>
      <c r="H298" s="34">
        <v>10000</v>
      </c>
      <c r="I298" s="114" t="str">
        <f t="shared" si="43"/>
        <v/>
      </c>
      <c r="J298" s="123"/>
      <c r="K298" s="171" t="str">
        <f t="shared" si="38"/>
        <v/>
      </c>
      <c r="L298" s="115" t="str">
        <f t="shared" si="39"/>
        <v/>
      </c>
      <c r="M298"/>
    </row>
    <row r="299" spans="1:18" x14ac:dyDescent="0.2">
      <c r="A299" s="211" t="str">
        <f t="shared" si="40"/>
        <v/>
      </c>
      <c r="B299" s="67"/>
      <c r="C299" s="67"/>
      <c r="D299" s="67"/>
      <c r="E299" s="67"/>
      <c r="F299" s="157"/>
      <c r="G299" s="146" t="str">
        <f t="shared" si="41"/>
        <v/>
      </c>
      <c r="H299" s="34">
        <v>10000</v>
      </c>
      <c r="I299" s="114" t="str">
        <f t="shared" si="43"/>
        <v/>
      </c>
      <c r="J299" s="123"/>
      <c r="K299" s="171" t="str">
        <f t="shared" si="38"/>
        <v/>
      </c>
      <c r="L299" s="115" t="str">
        <f t="shared" si="39"/>
        <v/>
      </c>
      <c r="M299"/>
    </row>
    <row r="300" spans="1:18" x14ac:dyDescent="0.2">
      <c r="A300" s="211" t="str">
        <f t="shared" si="40"/>
        <v/>
      </c>
      <c r="B300" s="67"/>
      <c r="C300" s="67"/>
      <c r="D300" s="67"/>
      <c r="E300" s="67"/>
      <c r="F300" s="157"/>
      <c r="G300" s="146" t="str">
        <f t="shared" si="41"/>
        <v/>
      </c>
      <c r="H300" s="34">
        <v>10000</v>
      </c>
      <c r="I300" s="114" t="str">
        <f t="shared" si="43"/>
        <v/>
      </c>
      <c r="J300" s="123"/>
      <c r="K300" s="171" t="str">
        <f t="shared" si="38"/>
        <v/>
      </c>
      <c r="L300" s="115" t="str">
        <f t="shared" si="39"/>
        <v/>
      </c>
      <c r="M300"/>
    </row>
    <row r="301" spans="1:18" x14ac:dyDescent="0.2">
      <c r="A301" s="211" t="str">
        <f t="shared" si="40"/>
        <v/>
      </c>
      <c r="B301" s="67"/>
      <c r="C301" s="67"/>
      <c r="D301" s="67"/>
      <c r="E301" s="67"/>
      <c r="F301" s="157"/>
      <c r="G301" s="146" t="str">
        <f t="shared" si="41"/>
        <v/>
      </c>
      <c r="H301" s="34">
        <v>10000</v>
      </c>
      <c r="I301" s="114" t="str">
        <f t="shared" si="43"/>
        <v/>
      </c>
      <c r="J301" s="123"/>
      <c r="K301" s="171" t="str">
        <f t="shared" si="38"/>
        <v/>
      </c>
      <c r="L301" s="115" t="str">
        <f t="shared" si="39"/>
        <v/>
      </c>
      <c r="M301"/>
      <c r="P301" s="6"/>
      <c r="R301"/>
    </row>
    <row r="302" spans="1:18" x14ac:dyDescent="0.2">
      <c r="A302" s="211" t="str">
        <f t="shared" si="40"/>
        <v/>
      </c>
      <c r="B302" s="67"/>
      <c r="C302" s="67"/>
      <c r="D302" s="67"/>
      <c r="E302" s="67"/>
      <c r="F302" s="157"/>
      <c r="G302" s="146" t="str">
        <f t="shared" si="41"/>
        <v/>
      </c>
      <c r="H302" s="34">
        <v>10000</v>
      </c>
      <c r="I302" s="114" t="str">
        <f t="shared" si="43"/>
        <v/>
      </c>
      <c r="J302" s="123"/>
      <c r="K302" s="171" t="str">
        <f t="shared" ref="K302:K344" si="44">IF(F302="","",IF(J302="",0.5*EXP(-1.499+(2.148*LN(F302))+(0.207*(LN(F302))^2)-(0.0281*(LN(F302))^3)),J302*EXP(-1.499+(2.148*LN(F302))+(0.207*(LN(F302))^2)-(0.0281*(LN(F302))^3))))</f>
        <v/>
      </c>
      <c r="L302" s="115" t="str">
        <f t="shared" ref="L302:L344" si="45">IF(I302="","",K302*I302)</f>
        <v/>
      </c>
      <c r="M302"/>
      <c r="P302" s="6"/>
      <c r="R302"/>
    </row>
    <row r="303" spans="1:18" x14ac:dyDescent="0.2">
      <c r="A303" s="211" t="str">
        <f t="shared" ref="A303:A344" si="46">IF($C$2="","",$C$2)</f>
        <v/>
      </c>
      <c r="B303" s="67"/>
      <c r="C303" s="67"/>
      <c r="D303" s="67"/>
      <c r="E303" s="67"/>
      <c r="F303" s="157"/>
      <c r="G303" s="146" t="str">
        <f t="shared" ref="G303:G344" si="47">IF(F303="","",IF(F303&lt;G$24,"s",IF(F303&lt;I$24,"m","l")))</f>
        <v/>
      </c>
      <c r="H303" s="34">
        <v>10000</v>
      </c>
      <c r="I303" s="114" t="str">
        <f t="shared" si="43"/>
        <v/>
      </c>
      <c r="J303" s="123"/>
      <c r="K303" s="171" t="str">
        <f t="shared" si="44"/>
        <v/>
      </c>
      <c r="L303" s="115" t="str">
        <f t="shared" si="45"/>
        <v/>
      </c>
      <c r="M303"/>
      <c r="P303" s="6"/>
      <c r="R303"/>
    </row>
    <row r="304" spans="1:18" x14ac:dyDescent="0.2">
      <c r="A304" s="211" t="str">
        <f t="shared" si="46"/>
        <v/>
      </c>
      <c r="B304" s="67"/>
      <c r="C304" s="67"/>
      <c r="D304" s="67"/>
      <c r="E304" s="67"/>
      <c r="F304" s="157"/>
      <c r="G304" s="146" t="str">
        <f t="shared" si="47"/>
        <v/>
      </c>
      <c r="H304" s="34">
        <v>10000</v>
      </c>
      <c r="I304" s="114" t="str">
        <f t="shared" si="43"/>
        <v/>
      </c>
      <c r="J304" s="123"/>
      <c r="K304" s="171" t="str">
        <f t="shared" si="44"/>
        <v/>
      </c>
      <c r="L304" s="115" t="str">
        <f t="shared" si="45"/>
        <v/>
      </c>
      <c r="M304"/>
      <c r="P304" s="6"/>
      <c r="R304"/>
    </row>
    <row r="305" spans="1:18" x14ac:dyDescent="0.2">
      <c r="A305" s="211" t="str">
        <f t="shared" si="46"/>
        <v/>
      </c>
      <c r="B305" s="67"/>
      <c r="C305" s="67"/>
      <c r="D305" s="67"/>
      <c r="E305" s="67"/>
      <c r="F305" s="157"/>
      <c r="G305" s="146" t="str">
        <f t="shared" si="47"/>
        <v/>
      </c>
      <c r="H305" s="34">
        <v>10000</v>
      </c>
      <c r="I305" s="114" t="str">
        <f t="shared" si="43"/>
        <v/>
      </c>
      <c r="J305" s="123"/>
      <c r="K305" s="171" t="str">
        <f t="shared" si="44"/>
        <v/>
      </c>
      <c r="L305" s="115" t="str">
        <f t="shared" si="45"/>
        <v/>
      </c>
      <c r="M305"/>
      <c r="P305" s="6"/>
      <c r="R305"/>
    </row>
    <row r="306" spans="1:18" x14ac:dyDescent="0.2">
      <c r="A306" s="211" t="str">
        <f t="shared" si="46"/>
        <v/>
      </c>
      <c r="B306" s="67"/>
      <c r="C306" s="67"/>
      <c r="D306" s="67"/>
      <c r="E306" s="67"/>
      <c r="F306" s="157"/>
      <c r="G306" s="146" t="str">
        <f t="shared" si="47"/>
        <v/>
      </c>
      <c r="H306" s="34">
        <v>10000</v>
      </c>
      <c r="I306" s="114" t="str">
        <f t="shared" si="43"/>
        <v/>
      </c>
      <c r="J306" s="123"/>
      <c r="K306" s="171" t="str">
        <f t="shared" si="44"/>
        <v/>
      </c>
      <c r="L306" s="115" t="str">
        <f t="shared" si="45"/>
        <v/>
      </c>
      <c r="M306"/>
      <c r="P306" s="6"/>
      <c r="R306"/>
    </row>
    <row r="307" spans="1:18" x14ac:dyDescent="0.2">
      <c r="A307" s="211" t="str">
        <f t="shared" si="46"/>
        <v/>
      </c>
      <c r="B307" s="67"/>
      <c r="C307" s="67"/>
      <c r="D307" s="67"/>
      <c r="E307" s="67"/>
      <c r="F307" s="157"/>
      <c r="G307" s="146" t="str">
        <f t="shared" si="47"/>
        <v/>
      </c>
      <c r="H307" s="34">
        <v>10000</v>
      </c>
      <c r="I307" s="114" t="str">
        <f t="shared" si="43"/>
        <v/>
      </c>
      <c r="J307" s="123"/>
      <c r="K307" s="171" t="str">
        <f t="shared" si="44"/>
        <v/>
      </c>
      <c r="L307" s="115" t="str">
        <f t="shared" si="45"/>
        <v/>
      </c>
      <c r="M307"/>
      <c r="P307" s="6"/>
      <c r="R307"/>
    </row>
    <row r="308" spans="1:18" x14ac:dyDescent="0.2">
      <c r="A308" s="211" t="str">
        <f t="shared" si="46"/>
        <v/>
      </c>
      <c r="B308" s="67"/>
      <c r="C308" s="67"/>
      <c r="D308" s="67"/>
      <c r="E308" s="67"/>
      <c r="F308" s="157"/>
      <c r="G308" s="146" t="str">
        <f t="shared" si="47"/>
        <v/>
      </c>
      <c r="H308" s="34">
        <v>10000</v>
      </c>
      <c r="I308" s="114" t="str">
        <f t="shared" si="43"/>
        <v/>
      </c>
      <c r="J308" s="123"/>
      <c r="K308" s="171" t="str">
        <f t="shared" si="44"/>
        <v/>
      </c>
      <c r="L308" s="115" t="str">
        <f t="shared" si="45"/>
        <v/>
      </c>
      <c r="M308"/>
      <c r="P308" s="6"/>
      <c r="R308"/>
    </row>
    <row r="309" spans="1:18" x14ac:dyDescent="0.2">
      <c r="A309" s="211" t="str">
        <f t="shared" si="46"/>
        <v/>
      </c>
      <c r="B309" s="67"/>
      <c r="C309" s="67"/>
      <c r="D309" s="67"/>
      <c r="E309" s="67"/>
      <c r="F309" s="157"/>
      <c r="G309" s="146" t="str">
        <f t="shared" si="47"/>
        <v/>
      </c>
      <c r="H309" s="34">
        <v>10000</v>
      </c>
      <c r="I309" s="114" t="str">
        <f t="shared" si="43"/>
        <v/>
      </c>
      <c r="J309" s="123"/>
      <c r="K309" s="171" t="str">
        <f t="shared" si="44"/>
        <v/>
      </c>
      <c r="L309" s="115" t="str">
        <f t="shared" si="45"/>
        <v/>
      </c>
      <c r="M309"/>
      <c r="P309" s="6"/>
      <c r="R309"/>
    </row>
    <row r="310" spans="1:18" x14ac:dyDescent="0.2">
      <c r="A310" s="211" t="str">
        <f t="shared" si="46"/>
        <v/>
      </c>
      <c r="B310" s="67"/>
      <c r="C310" s="67"/>
      <c r="D310" s="67"/>
      <c r="E310" s="67"/>
      <c r="F310" s="157"/>
      <c r="G310" s="146" t="str">
        <f t="shared" si="47"/>
        <v/>
      </c>
      <c r="H310" s="34">
        <v>10000</v>
      </c>
      <c r="I310" s="114" t="str">
        <f t="shared" si="43"/>
        <v/>
      </c>
      <c r="J310" s="123"/>
      <c r="K310" s="171" t="str">
        <f t="shared" si="44"/>
        <v/>
      </c>
      <c r="L310" s="115" t="str">
        <f t="shared" si="45"/>
        <v/>
      </c>
      <c r="M310"/>
      <c r="P310" s="6"/>
      <c r="R310"/>
    </row>
    <row r="311" spans="1:18" x14ac:dyDescent="0.2">
      <c r="A311" s="211" t="str">
        <f t="shared" si="46"/>
        <v/>
      </c>
      <c r="B311" s="67"/>
      <c r="C311" s="67"/>
      <c r="D311" s="67"/>
      <c r="E311" s="67"/>
      <c r="F311" s="157"/>
      <c r="G311" s="146" t="str">
        <f t="shared" si="47"/>
        <v/>
      </c>
      <c r="H311" s="34">
        <v>10000</v>
      </c>
      <c r="I311" s="114" t="str">
        <f t="shared" si="43"/>
        <v/>
      </c>
      <c r="J311" s="123"/>
      <c r="K311" s="171" t="str">
        <f t="shared" si="44"/>
        <v/>
      </c>
      <c r="L311" s="115" t="str">
        <f t="shared" si="45"/>
        <v/>
      </c>
      <c r="M311"/>
      <c r="P311" s="6"/>
      <c r="R311"/>
    </row>
    <row r="312" spans="1:18" x14ac:dyDescent="0.2">
      <c r="A312" s="211" t="str">
        <f t="shared" si="46"/>
        <v/>
      </c>
      <c r="B312" s="67"/>
      <c r="C312" s="67"/>
      <c r="D312" s="67"/>
      <c r="E312" s="67"/>
      <c r="F312" s="157"/>
      <c r="G312" s="146" t="str">
        <f t="shared" si="47"/>
        <v/>
      </c>
      <c r="H312" s="34">
        <v>10000</v>
      </c>
      <c r="I312" s="114" t="str">
        <f t="shared" si="43"/>
        <v/>
      </c>
      <c r="J312" s="123"/>
      <c r="K312" s="171" t="str">
        <f t="shared" si="44"/>
        <v/>
      </c>
      <c r="L312" s="115" t="str">
        <f t="shared" si="45"/>
        <v/>
      </c>
      <c r="M312"/>
      <c r="P312" s="6"/>
      <c r="R312"/>
    </row>
    <row r="313" spans="1:18" x14ac:dyDescent="0.2">
      <c r="A313" s="211" t="str">
        <f t="shared" si="46"/>
        <v/>
      </c>
      <c r="B313" s="67"/>
      <c r="C313" s="67"/>
      <c r="D313" s="67"/>
      <c r="E313" s="67"/>
      <c r="F313" s="157"/>
      <c r="G313" s="146" t="str">
        <f t="shared" si="47"/>
        <v/>
      </c>
      <c r="H313" s="34">
        <v>10000</v>
      </c>
      <c r="I313" s="114" t="str">
        <f t="shared" si="43"/>
        <v/>
      </c>
      <c r="J313" s="123"/>
      <c r="K313" s="171" t="str">
        <f t="shared" si="44"/>
        <v/>
      </c>
      <c r="L313" s="115" t="str">
        <f t="shared" si="45"/>
        <v/>
      </c>
      <c r="M313"/>
      <c r="P313" s="6"/>
      <c r="R313"/>
    </row>
    <row r="314" spans="1:18" x14ac:dyDescent="0.2">
      <c r="A314" s="211" t="str">
        <f t="shared" si="46"/>
        <v/>
      </c>
      <c r="B314" s="67"/>
      <c r="C314" s="67"/>
      <c r="D314" s="67"/>
      <c r="E314" s="67"/>
      <c r="F314" s="157"/>
      <c r="G314" s="146" t="str">
        <f t="shared" si="47"/>
        <v/>
      </c>
      <c r="H314" s="34">
        <v>10000</v>
      </c>
      <c r="I314" s="114" t="str">
        <f t="shared" si="43"/>
        <v/>
      </c>
      <c r="J314" s="123"/>
      <c r="K314" s="171" t="str">
        <f t="shared" si="44"/>
        <v/>
      </c>
      <c r="L314" s="115" t="str">
        <f t="shared" si="45"/>
        <v/>
      </c>
      <c r="M314"/>
      <c r="P314" s="6"/>
      <c r="R314"/>
    </row>
    <row r="315" spans="1:18" x14ac:dyDescent="0.2">
      <c r="A315" s="211" t="str">
        <f t="shared" si="46"/>
        <v/>
      </c>
      <c r="B315" s="67"/>
      <c r="C315" s="67"/>
      <c r="D315" s="67"/>
      <c r="E315" s="67"/>
      <c r="F315" s="157"/>
      <c r="G315" s="146" t="str">
        <f t="shared" si="47"/>
        <v/>
      </c>
      <c r="H315" s="34">
        <v>10000</v>
      </c>
      <c r="I315" s="114" t="str">
        <f t="shared" si="43"/>
        <v/>
      </c>
      <c r="J315" s="123"/>
      <c r="K315" s="171" t="str">
        <f t="shared" si="44"/>
        <v/>
      </c>
      <c r="L315" s="115" t="str">
        <f t="shared" si="45"/>
        <v/>
      </c>
      <c r="M315"/>
      <c r="P315" s="6"/>
      <c r="R315"/>
    </row>
    <row r="316" spans="1:18" x14ac:dyDescent="0.2">
      <c r="A316" s="211" t="str">
        <f t="shared" si="46"/>
        <v/>
      </c>
      <c r="B316" s="67"/>
      <c r="C316" s="67"/>
      <c r="D316" s="67"/>
      <c r="E316" s="67"/>
      <c r="F316" s="157"/>
      <c r="G316" s="146" t="str">
        <f t="shared" si="47"/>
        <v/>
      </c>
      <c r="H316" s="34">
        <v>10000</v>
      </c>
      <c r="I316" s="114" t="str">
        <f t="shared" si="43"/>
        <v/>
      </c>
      <c r="J316" s="123"/>
      <c r="K316" s="171" t="str">
        <f t="shared" si="44"/>
        <v/>
      </c>
      <c r="L316" s="115" t="str">
        <f t="shared" si="45"/>
        <v/>
      </c>
      <c r="M316"/>
      <c r="P316" s="6"/>
      <c r="R316"/>
    </row>
    <row r="317" spans="1:18" x14ac:dyDescent="0.2">
      <c r="A317" s="211" t="str">
        <f t="shared" si="46"/>
        <v/>
      </c>
      <c r="B317" s="67"/>
      <c r="C317" s="67"/>
      <c r="D317" s="67"/>
      <c r="E317" s="67"/>
      <c r="F317" s="157"/>
      <c r="G317" s="146" t="str">
        <f t="shared" si="47"/>
        <v/>
      </c>
      <c r="H317" s="34">
        <v>10000</v>
      </c>
      <c r="I317" s="114" t="str">
        <f t="shared" si="43"/>
        <v/>
      </c>
      <c r="J317" s="123"/>
      <c r="K317" s="171" t="str">
        <f t="shared" si="44"/>
        <v/>
      </c>
      <c r="L317" s="115" t="str">
        <f t="shared" si="45"/>
        <v/>
      </c>
      <c r="M317"/>
      <c r="P317" s="6"/>
      <c r="R317"/>
    </row>
    <row r="318" spans="1:18" x14ac:dyDescent="0.2">
      <c r="A318" s="211" t="str">
        <f t="shared" si="46"/>
        <v/>
      </c>
      <c r="B318" s="67"/>
      <c r="C318" s="67"/>
      <c r="D318" s="67"/>
      <c r="E318" s="67"/>
      <c r="F318" s="157"/>
      <c r="G318" s="146" t="str">
        <f t="shared" si="47"/>
        <v/>
      </c>
      <c r="H318" s="34">
        <v>10000</v>
      </c>
      <c r="I318" s="114" t="str">
        <f t="shared" si="43"/>
        <v/>
      </c>
      <c r="J318" s="123"/>
      <c r="K318" s="171" t="str">
        <f t="shared" si="44"/>
        <v/>
      </c>
      <c r="L318" s="115" t="str">
        <f t="shared" si="45"/>
        <v/>
      </c>
      <c r="M318"/>
      <c r="P318" s="6"/>
      <c r="R318"/>
    </row>
    <row r="319" spans="1:18" x14ac:dyDescent="0.2">
      <c r="A319" s="211" t="str">
        <f t="shared" si="46"/>
        <v/>
      </c>
      <c r="B319" s="67"/>
      <c r="C319" s="67"/>
      <c r="D319" s="67"/>
      <c r="E319" s="67"/>
      <c r="F319" s="157"/>
      <c r="G319" s="146" t="str">
        <f t="shared" si="47"/>
        <v/>
      </c>
      <c r="H319" s="34">
        <v>10000</v>
      </c>
      <c r="I319" s="114" t="str">
        <f t="shared" si="43"/>
        <v/>
      </c>
      <c r="J319" s="123"/>
      <c r="K319" s="171" t="str">
        <f t="shared" si="44"/>
        <v/>
      </c>
      <c r="L319" s="115" t="str">
        <f t="shared" si="45"/>
        <v/>
      </c>
      <c r="M319"/>
      <c r="P319" s="6"/>
      <c r="R319"/>
    </row>
    <row r="320" spans="1:18" x14ac:dyDescent="0.2">
      <c r="A320" s="211" t="str">
        <f t="shared" si="46"/>
        <v/>
      </c>
      <c r="B320" s="67"/>
      <c r="C320" s="67"/>
      <c r="D320" s="67"/>
      <c r="E320" s="67"/>
      <c r="F320" s="157"/>
      <c r="G320" s="146" t="str">
        <f t="shared" si="47"/>
        <v/>
      </c>
      <c r="H320" s="34">
        <v>10000</v>
      </c>
      <c r="I320" s="114" t="str">
        <f t="shared" si="43"/>
        <v/>
      </c>
      <c r="J320" s="123"/>
      <c r="K320" s="171" t="str">
        <f t="shared" si="44"/>
        <v/>
      </c>
      <c r="L320" s="115" t="str">
        <f t="shared" si="45"/>
        <v/>
      </c>
      <c r="M320"/>
      <c r="P320" s="6"/>
      <c r="R320"/>
    </row>
    <row r="321" spans="1:18" x14ac:dyDescent="0.2">
      <c r="A321" s="211" t="str">
        <f t="shared" si="46"/>
        <v/>
      </c>
      <c r="B321" s="67"/>
      <c r="C321" s="67"/>
      <c r="D321" s="67"/>
      <c r="E321" s="67"/>
      <c r="F321" s="157"/>
      <c r="G321" s="146" t="str">
        <f t="shared" si="47"/>
        <v/>
      </c>
      <c r="H321" s="34">
        <v>10000</v>
      </c>
      <c r="I321" s="114" t="str">
        <f t="shared" si="43"/>
        <v/>
      </c>
      <c r="J321" s="123"/>
      <c r="K321" s="171" t="str">
        <f t="shared" si="44"/>
        <v/>
      </c>
      <c r="L321" s="115" t="str">
        <f t="shared" si="45"/>
        <v/>
      </c>
      <c r="M321"/>
      <c r="P321" s="6"/>
      <c r="R321"/>
    </row>
    <row r="322" spans="1:18" x14ac:dyDescent="0.2">
      <c r="A322" s="211" t="str">
        <f t="shared" si="46"/>
        <v/>
      </c>
      <c r="B322" s="67"/>
      <c r="C322" s="67"/>
      <c r="D322" s="67"/>
      <c r="E322" s="67"/>
      <c r="F322" s="157"/>
      <c r="G322" s="146" t="str">
        <f t="shared" si="47"/>
        <v/>
      </c>
      <c r="H322" s="34">
        <v>10000</v>
      </c>
      <c r="I322" s="114" t="str">
        <f t="shared" si="43"/>
        <v/>
      </c>
      <c r="J322" s="123"/>
      <c r="K322" s="171" t="str">
        <f t="shared" si="44"/>
        <v/>
      </c>
      <c r="L322" s="115" t="str">
        <f t="shared" si="45"/>
        <v/>
      </c>
      <c r="M322"/>
      <c r="P322" s="6"/>
      <c r="R322"/>
    </row>
    <row r="323" spans="1:18" x14ac:dyDescent="0.2">
      <c r="A323" s="211" t="str">
        <f t="shared" si="46"/>
        <v/>
      </c>
      <c r="B323" s="67"/>
      <c r="C323" s="67"/>
      <c r="D323" s="67"/>
      <c r="E323" s="67"/>
      <c r="F323" s="157"/>
      <c r="G323" s="146" t="str">
        <f t="shared" si="47"/>
        <v/>
      </c>
      <c r="H323" s="34">
        <v>10000</v>
      </c>
      <c r="I323" s="114" t="str">
        <f t="shared" si="43"/>
        <v/>
      </c>
      <c r="J323" s="123"/>
      <c r="K323" s="171" t="str">
        <f t="shared" si="44"/>
        <v/>
      </c>
      <c r="L323" s="115" t="str">
        <f t="shared" si="45"/>
        <v/>
      </c>
      <c r="M323"/>
      <c r="P323" s="6"/>
      <c r="R323"/>
    </row>
    <row r="324" spans="1:18" x14ac:dyDescent="0.2">
      <c r="A324" s="211" t="str">
        <f t="shared" si="46"/>
        <v/>
      </c>
      <c r="B324" s="67"/>
      <c r="C324" s="67"/>
      <c r="D324" s="67"/>
      <c r="E324" s="67"/>
      <c r="F324" s="157"/>
      <c r="G324" s="146" t="str">
        <f t="shared" si="47"/>
        <v/>
      </c>
      <c r="H324" s="34">
        <v>10000</v>
      </c>
      <c r="I324" s="114" t="str">
        <f t="shared" si="43"/>
        <v/>
      </c>
      <c r="J324" s="123"/>
      <c r="K324" s="171" t="str">
        <f t="shared" si="44"/>
        <v/>
      </c>
      <c r="L324" s="115" t="str">
        <f t="shared" si="45"/>
        <v/>
      </c>
      <c r="M324"/>
      <c r="P324" s="6"/>
      <c r="R324"/>
    </row>
    <row r="325" spans="1:18" x14ac:dyDescent="0.2">
      <c r="A325" s="211" t="str">
        <f t="shared" si="46"/>
        <v/>
      </c>
      <c r="B325" s="67"/>
      <c r="C325" s="67"/>
      <c r="D325" s="67"/>
      <c r="E325" s="67"/>
      <c r="F325" s="157"/>
      <c r="G325" s="146" t="str">
        <f t="shared" si="47"/>
        <v/>
      </c>
      <c r="H325" s="34">
        <v>10000</v>
      </c>
      <c r="I325" s="114" t="str">
        <f t="shared" si="43"/>
        <v/>
      </c>
      <c r="J325" s="123"/>
      <c r="K325" s="171" t="str">
        <f t="shared" si="44"/>
        <v/>
      </c>
      <c r="L325" s="115" t="str">
        <f t="shared" si="45"/>
        <v/>
      </c>
      <c r="M325"/>
      <c r="P325" s="6"/>
      <c r="R325"/>
    </row>
    <row r="326" spans="1:18" x14ac:dyDescent="0.2">
      <c r="A326" s="211" t="str">
        <f t="shared" si="46"/>
        <v/>
      </c>
      <c r="B326" s="67"/>
      <c r="C326" s="67"/>
      <c r="D326" s="67"/>
      <c r="E326" s="67"/>
      <c r="F326" s="157"/>
      <c r="G326" s="146" t="str">
        <f t="shared" si="47"/>
        <v/>
      </c>
      <c r="H326" s="34">
        <v>10000</v>
      </c>
      <c r="I326" s="114" t="str">
        <f t="shared" si="43"/>
        <v/>
      </c>
      <c r="J326" s="123"/>
      <c r="K326" s="171" t="str">
        <f t="shared" si="44"/>
        <v/>
      </c>
      <c r="L326" s="115" t="str">
        <f t="shared" si="45"/>
        <v/>
      </c>
      <c r="M326"/>
      <c r="P326" s="6"/>
      <c r="R326"/>
    </row>
    <row r="327" spans="1:18" x14ac:dyDescent="0.2">
      <c r="A327" s="211" t="str">
        <f t="shared" si="46"/>
        <v/>
      </c>
      <c r="B327" s="67"/>
      <c r="C327" s="67"/>
      <c r="D327" s="67"/>
      <c r="E327" s="67"/>
      <c r="F327" s="157"/>
      <c r="G327" s="146" t="str">
        <f t="shared" si="47"/>
        <v/>
      </c>
      <c r="H327" s="34">
        <v>10000</v>
      </c>
      <c r="I327" s="114" t="str">
        <f t="shared" si="43"/>
        <v/>
      </c>
      <c r="J327" s="123"/>
      <c r="K327" s="171" t="str">
        <f t="shared" si="44"/>
        <v/>
      </c>
      <c r="L327" s="115" t="str">
        <f t="shared" si="45"/>
        <v/>
      </c>
      <c r="M327"/>
      <c r="P327" s="6"/>
      <c r="R327"/>
    </row>
    <row r="328" spans="1:18" x14ac:dyDescent="0.2">
      <c r="A328" s="211" t="str">
        <f t="shared" si="46"/>
        <v/>
      </c>
      <c r="B328" s="67"/>
      <c r="C328" s="67"/>
      <c r="D328" s="67"/>
      <c r="E328" s="67"/>
      <c r="F328" s="157"/>
      <c r="G328" s="146" t="str">
        <f t="shared" si="47"/>
        <v/>
      </c>
      <c r="H328" s="34">
        <v>10000</v>
      </c>
      <c r="I328" s="114" t="str">
        <f t="shared" si="43"/>
        <v/>
      </c>
      <c r="J328" s="123"/>
      <c r="K328" s="171" t="str">
        <f t="shared" si="44"/>
        <v/>
      </c>
      <c r="L328" s="115" t="str">
        <f t="shared" si="45"/>
        <v/>
      </c>
      <c r="M328"/>
      <c r="P328" s="6"/>
      <c r="R328"/>
    </row>
    <row r="329" spans="1:18" x14ac:dyDescent="0.2">
      <c r="A329" s="211" t="str">
        <f t="shared" si="46"/>
        <v/>
      </c>
      <c r="B329" s="67"/>
      <c r="C329" s="67"/>
      <c r="D329" s="67"/>
      <c r="E329" s="67"/>
      <c r="F329" s="157"/>
      <c r="G329" s="146" t="str">
        <f t="shared" si="47"/>
        <v/>
      </c>
      <c r="H329" s="34">
        <v>10000</v>
      </c>
      <c r="I329" s="114" t="str">
        <f t="shared" si="43"/>
        <v/>
      </c>
      <c r="J329" s="123"/>
      <c r="K329" s="171" t="str">
        <f t="shared" si="44"/>
        <v/>
      </c>
      <c r="L329" s="115" t="str">
        <f t="shared" si="45"/>
        <v/>
      </c>
      <c r="M329"/>
      <c r="P329" s="6"/>
      <c r="R329"/>
    </row>
    <row r="330" spans="1:18" x14ac:dyDescent="0.2">
      <c r="A330" s="211" t="str">
        <f t="shared" si="46"/>
        <v/>
      </c>
      <c r="B330" s="67"/>
      <c r="C330" s="67"/>
      <c r="D330" s="67"/>
      <c r="E330" s="67"/>
      <c r="F330" s="157"/>
      <c r="G330" s="146" t="str">
        <f t="shared" si="47"/>
        <v/>
      </c>
      <c r="H330" s="34">
        <v>10000</v>
      </c>
      <c r="I330" s="114" t="str">
        <f t="shared" ref="I330:I344" si="48">IF(G330="","",IF(G330="s",H330/M$19,IF(G330="m",H330/M$20,H330/M$21)))</f>
        <v/>
      </c>
      <c r="J330" s="123"/>
      <c r="K330" s="171" t="str">
        <f t="shared" si="44"/>
        <v/>
      </c>
      <c r="L330" s="115" t="str">
        <f t="shared" si="45"/>
        <v/>
      </c>
      <c r="M330"/>
      <c r="P330" s="6"/>
      <c r="R330"/>
    </row>
    <row r="331" spans="1:18" x14ac:dyDescent="0.2">
      <c r="A331" s="211" t="str">
        <f t="shared" si="46"/>
        <v/>
      </c>
      <c r="B331" s="67"/>
      <c r="C331" s="67"/>
      <c r="D331" s="67"/>
      <c r="E331" s="67"/>
      <c r="F331" s="157"/>
      <c r="G331" s="146" t="str">
        <f t="shared" si="47"/>
        <v/>
      </c>
      <c r="H331" s="34">
        <v>10000</v>
      </c>
      <c r="I331" s="114" t="str">
        <f t="shared" si="48"/>
        <v/>
      </c>
      <c r="J331" s="123"/>
      <c r="K331" s="171" t="str">
        <f t="shared" si="44"/>
        <v/>
      </c>
      <c r="L331" s="115" t="str">
        <f t="shared" si="45"/>
        <v/>
      </c>
      <c r="M331"/>
      <c r="P331" s="6"/>
      <c r="R331"/>
    </row>
    <row r="332" spans="1:18" x14ac:dyDescent="0.2">
      <c r="A332" s="211" t="str">
        <f t="shared" si="46"/>
        <v/>
      </c>
      <c r="B332" s="67"/>
      <c r="C332" s="67"/>
      <c r="D332" s="67"/>
      <c r="E332" s="67"/>
      <c r="F332" s="157"/>
      <c r="G332" s="146" t="str">
        <f t="shared" si="47"/>
        <v/>
      </c>
      <c r="H332" s="34">
        <v>10000</v>
      </c>
      <c r="I332" s="114" t="str">
        <f t="shared" si="48"/>
        <v/>
      </c>
      <c r="J332" s="123"/>
      <c r="K332" s="171" t="str">
        <f t="shared" si="44"/>
        <v/>
      </c>
      <c r="L332" s="115" t="str">
        <f t="shared" si="45"/>
        <v/>
      </c>
      <c r="M332"/>
      <c r="P332" s="6"/>
      <c r="R332"/>
    </row>
    <row r="333" spans="1:18" x14ac:dyDescent="0.2">
      <c r="A333" s="211" t="str">
        <f t="shared" si="46"/>
        <v/>
      </c>
      <c r="B333" s="67"/>
      <c r="C333" s="67"/>
      <c r="D333" s="67"/>
      <c r="E333" s="67"/>
      <c r="F333" s="157"/>
      <c r="G333" s="146" t="str">
        <f t="shared" si="47"/>
        <v/>
      </c>
      <c r="H333" s="34">
        <v>10000</v>
      </c>
      <c r="I333" s="114" t="str">
        <f t="shared" si="48"/>
        <v/>
      </c>
      <c r="J333" s="123"/>
      <c r="K333" s="171" t="str">
        <f t="shared" si="44"/>
        <v/>
      </c>
      <c r="L333" s="115" t="str">
        <f t="shared" si="45"/>
        <v/>
      </c>
      <c r="M333"/>
      <c r="P333" s="6"/>
      <c r="R333"/>
    </row>
    <row r="334" spans="1:18" x14ac:dyDescent="0.2">
      <c r="A334" s="211" t="str">
        <f t="shared" si="46"/>
        <v/>
      </c>
      <c r="B334" s="67"/>
      <c r="C334" s="67"/>
      <c r="D334" s="67"/>
      <c r="E334" s="67"/>
      <c r="F334" s="157"/>
      <c r="G334" s="146" t="str">
        <f t="shared" si="47"/>
        <v/>
      </c>
      <c r="H334" s="34">
        <v>10000</v>
      </c>
      <c r="I334" s="114" t="str">
        <f t="shared" si="48"/>
        <v/>
      </c>
      <c r="J334" s="123"/>
      <c r="K334" s="171" t="str">
        <f t="shared" si="44"/>
        <v/>
      </c>
      <c r="L334" s="115" t="str">
        <f t="shared" si="45"/>
        <v/>
      </c>
      <c r="M334"/>
      <c r="P334" s="6"/>
      <c r="R334"/>
    </row>
    <row r="335" spans="1:18" x14ac:dyDescent="0.2">
      <c r="A335" s="211" t="str">
        <f t="shared" si="46"/>
        <v/>
      </c>
      <c r="B335" s="67"/>
      <c r="C335" s="67"/>
      <c r="D335" s="67"/>
      <c r="E335" s="67"/>
      <c r="F335" s="157"/>
      <c r="G335" s="146" t="str">
        <f t="shared" si="47"/>
        <v/>
      </c>
      <c r="H335" s="34">
        <v>10000</v>
      </c>
      <c r="I335" s="114" t="str">
        <f t="shared" si="48"/>
        <v/>
      </c>
      <c r="J335" s="123"/>
      <c r="K335" s="171" t="str">
        <f t="shared" si="44"/>
        <v/>
      </c>
      <c r="L335" s="115" t="str">
        <f t="shared" si="45"/>
        <v/>
      </c>
      <c r="M335"/>
      <c r="P335" s="6"/>
      <c r="R335"/>
    </row>
    <row r="336" spans="1:18" x14ac:dyDescent="0.2">
      <c r="A336" s="211" t="str">
        <f t="shared" si="46"/>
        <v/>
      </c>
      <c r="B336" s="67"/>
      <c r="C336" s="67"/>
      <c r="D336" s="67"/>
      <c r="E336" s="67"/>
      <c r="F336" s="157"/>
      <c r="G336" s="146" t="str">
        <f t="shared" si="47"/>
        <v/>
      </c>
      <c r="H336" s="34">
        <v>10000</v>
      </c>
      <c r="I336" s="114" t="str">
        <f t="shared" si="48"/>
        <v/>
      </c>
      <c r="J336" s="123"/>
      <c r="K336" s="171" t="str">
        <f t="shared" si="44"/>
        <v/>
      </c>
      <c r="L336" s="115" t="str">
        <f t="shared" si="45"/>
        <v/>
      </c>
      <c r="M336"/>
      <c r="P336" s="6"/>
      <c r="R336"/>
    </row>
    <row r="337" spans="1:18" x14ac:dyDescent="0.2">
      <c r="A337" s="211" t="str">
        <f t="shared" si="46"/>
        <v/>
      </c>
      <c r="B337" s="67"/>
      <c r="C337" s="67"/>
      <c r="D337" s="67"/>
      <c r="E337" s="67"/>
      <c r="F337" s="157"/>
      <c r="G337" s="146" t="str">
        <f t="shared" si="47"/>
        <v/>
      </c>
      <c r="H337" s="34">
        <v>10000</v>
      </c>
      <c r="I337" s="114" t="str">
        <f t="shared" si="48"/>
        <v/>
      </c>
      <c r="J337" s="123"/>
      <c r="K337" s="171" t="str">
        <f t="shared" si="44"/>
        <v/>
      </c>
      <c r="L337" s="115" t="str">
        <f t="shared" si="45"/>
        <v/>
      </c>
      <c r="M337"/>
      <c r="P337" s="6"/>
      <c r="R337"/>
    </row>
    <row r="338" spans="1:18" x14ac:dyDescent="0.2">
      <c r="A338" s="211" t="str">
        <f t="shared" si="46"/>
        <v/>
      </c>
      <c r="B338" s="67"/>
      <c r="C338" s="67"/>
      <c r="D338" s="67"/>
      <c r="E338" s="67"/>
      <c r="F338" s="157"/>
      <c r="G338" s="146" t="str">
        <f t="shared" si="47"/>
        <v/>
      </c>
      <c r="H338" s="34">
        <v>10000</v>
      </c>
      <c r="I338" s="114" t="str">
        <f t="shared" si="48"/>
        <v/>
      </c>
      <c r="J338" s="123"/>
      <c r="K338" s="171" t="str">
        <f t="shared" si="44"/>
        <v/>
      </c>
      <c r="L338" s="115" t="str">
        <f t="shared" si="45"/>
        <v/>
      </c>
      <c r="M338"/>
      <c r="P338" s="6"/>
      <c r="R338"/>
    </row>
    <row r="339" spans="1:18" x14ac:dyDescent="0.2">
      <c r="A339" s="211" t="str">
        <f t="shared" si="46"/>
        <v/>
      </c>
      <c r="B339" s="67"/>
      <c r="C339" s="67"/>
      <c r="D339" s="67"/>
      <c r="E339" s="67"/>
      <c r="F339" s="157"/>
      <c r="G339" s="146" t="str">
        <f t="shared" si="47"/>
        <v/>
      </c>
      <c r="H339" s="34">
        <v>10000</v>
      </c>
      <c r="I339" s="114" t="str">
        <f t="shared" si="48"/>
        <v/>
      </c>
      <c r="J339" s="123"/>
      <c r="K339" s="171" t="str">
        <f t="shared" si="44"/>
        <v/>
      </c>
      <c r="L339" s="115" t="str">
        <f t="shared" si="45"/>
        <v/>
      </c>
      <c r="M339"/>
      <c r="P339" s="6"/>
      <c r="R339"/>
    </row>
    <row r="340" spans="1:18" x14ac:dyDescent="0.2">
      <c r="A340" s="211" t="str">
        <f t="shared" si="46"/>
        <v/>
      </c>
      <c r="B340" s="67"/>
      <c r="C340" s="67"/>
      <c r="D340" s="67"/>
      <c r="E340" s="67"/>
      <c r="F340" s="157"/>
      <c r="G340" s="146" t="str">
        <f t="shared" si="47"/>
        <v/>
      </c>
      <c r="H340" s="34">
        <v>10000</v>
      </c>
      <c r="I340" s="114" t="str">
        <f t="shared" si="48"/>
        <v/>
      </c>
      <c r="J340" s="123"/>
      <c r="K340" s="171" t="str">
        <f t="shared" si="44"/>
        <v/>
      </c>
      <c r="L340" s="115" t="str">
        <f t="shared" si="45"/>
        <v/>
      </c>
      <c r="M340"/>
      <c r="P340" s="6"/>
      <c r="R340"/>
    </row>
    <row r="341" spans="1:18" x14ac:dyDescent="0.2">
      <c r="A341" s="211" t="str">
        <f t="shared" si="46"/>
        <v/>
      </c>
      <c r="B341" s="67"/>
      <c r="C341" s="67"/>
      <c r="D341" s="67"/>
      <c r="E341" s="67"/>
      <c r="F341" s="157"/>
      <c r="G341" s="146" t="str">
        <f t="shared" si="47"/>
        <v/>
      </c>
      <c r="H341" s="34">
        <v>10000</v>
      </c>
      <c r="I341" s="114" t="str">
        <f t="shared" si="48"/>
        <v/>
      </c>
      <c r="J341" s="123"/>
      <c r="K341" s="171" t="str">
        <f t="shared" si="44"/>
        <v/>
      </c>
      <c r="L341" s="115" t="str">
        <f t="shared" si="45"/>
        <v/>
      </c>
      <c r="M341"/>
      <c r="P341" s="6"/>
      <c r="R341"/>
    </row>
    <row r="342" spans="1:18" x14ac:dyDescent="0.2">
      <c r="A342" s="211" t="str">
        <f t="shared" si="46"/>
        <v/>
      </c>
      <c r="B342" s="67"/>
      <c r="C342" s="67"/>
      <c r="D342" s="67"/>
      <c r="E342" s="67"/>
      <c r="F342" s="157"/>
      <c r="G342" s="146" t="str">
        <f t="shared" si="47"/>
        <v/>
      </c>
      <c r="H342" s="34">
        <v>10000</v>
      </c>
      <c r="I342" s="114" t="str">
        <f t="shared" si="48"/>
        <v/>
      </c>
      <c r="J342" s="123"/>
      <c r="K342" s="171" t="str">
        <f t="shared" si="44"/>
        <v/>
      </c>
      <c r="L342" s="115" t="str">
        <f t="shared" si="45"/>
        <v/>
      </c>
      <c r="M342"/>
      <c r="P342" s="6"/>
      <c r="R342"/>
    </row>
    <row r="343" spans="1:18" x14ac:dyDescent="0.2">
      <c r="A343" s="211" t="str">
        <f t="shared" si="46"/>
        <v/>
      </c>
      <c r="B343" s="67"/>
      <c r="C343" s="67"/>
      <c r="D343" s="67"/>
      <c r="E343" s="67"/>
      <c r="F343" s="157"/>
      <c r="G343" s="146" t="str">
        <f t="shared" si="47"/>
        <v/>
      </c>
      <c r="H343" s="34">
        <v>10000</v>
      </c>
      <c r="I343" s="114" t="str">
        <f t="shared" si="48"/>
        <v/>
      </c>
      <c r="J343" s="123"/>
      <c r="K343" s="171" t="str">
        <f t="shared" si="44"/>
        <v/>
      </c>
      <c r="L343" s="115" t="str">
        <f t="shared" si="45"/>
        <v/>
      </c>
      <c r="M343"/>
      <c r="P343" s="6"/>
      <c r="R343"/>
    </row>
    <row r="344" spans="1:18" x14ac:dyDescent="0.2">
      <c r="A344" s="211" t="str">
        <f t="shared" si="46"/>
        <v/>
      </c>
      <c r="B344" s="67"/>
      <c r="C344" s="67"/>
      <c r="D344" s="67"/>
      <c r="E344" s="67"/>
      <c r="F344" s="157"/>
      <c r="G344" s="146" t="str">
        <f t="shared" si="47"/>
        <v/>
      </c>
      <c r="H344" s="34">
        <v>10000</v>
      </c>
      <c r="I344" s="114" t="str">
        <f t="shared" si="48"/>
        <v/>
      </c>
      <c r="J344" s="123"/>
      <c r="K344" s="171" t="str">
        <f t="shared" si="44"/>
        <v/>
      </c>
      <c r="L344" s="115" t="str">
        <f t="shared" si="45"/>
        <v/>
      </c>
      <c r="M344"/>
      <c r="P344" s="6"/>
      <c r="R344"/>
    </row>
    <row r="345" spans="1:18" x14ac:dyDescent="0.2">
      <c r="H345" s="14"/>
      <c r="L345" s="6"/>
      <c r="M345"/>
      <c r="P345" s="6"/>
      <c r="R345"/>
    </row>
    <row r="346" spans="1:18" x14ac:dyDescent="0.2">
      <c r="H346" s="14"/>
      <c r="L346" s="6"/>
      <c r="M346"/>
      <c r="P346" s="6"/>
      <c r="R346"/>
    </row>
    <row r="347" spans="1:18" x14ac:dyDescent="0.2">
      <c r="H347" s="14"/>
      <c r="L347" s="6"/>
      <c r="M347"/>
      <c r="P347" s="6"/>
      <c r="R347"/>
    </row>
    <row r="348" spans="1:18" x14ac:dyDescent="0.2">
      <c r="H348" s="14"/>
      <c r="L348" s="6"/>
      <c r="M348"/>
      <c r="P348" s="6"/>
      <c r="R348"/>
    </row>
    <row r="349" spans="1:18" x14ac:dyDescent="0.2">
      <c r="H349" s="14"/>
      <c r="L349" s="6"/>
      <c r="M349"/>
      <c r="P349" s="6"/>
      <c r="R349"/>
    </row>
    <row r="350" spans="1:18" x14ac:dyDescent="0.2">
      <c r="H350" s="14"/>
      <c r="L350" s="6"/>
      <c r="M350"/>
      <c r="P350" s="6"/>
      <c r="R350"/>
    </row>
    <row r="351" spans="1:18" x14ac:dyDescent="0.2">
      <c r="H351" s="14"/>
      <c r="L351" s="6"/>
      <c r="M351"/>
      <c r="P351" s="6"/>
      <c r="R351"/>
    </row>
    <row r="352" spans="1:18" x14ac:dyDescent="0.2">
      <c r="H352" s="14"/>
      <c r="L352" s="6"/>
      <c r="M352"/>
      <c r="Q352" s="6"/>
      <c r="R352"/>
    </row>
    <row r="353" spans="8:18" x14ac:dyDescent="0.2">
      <c r="H353" s="14"/>
      <c r="L353" s="6"/>
      <c r="M353"/>
      <c r="Q353" s="6"/>
      <c r="R353"/>
    </row>
    <row r="354" spans="8:18" x14ac:dyDescent="0.2">
      <c r="H354" s="14"/>
      <c r="L354" s="6"/>
      <c r="M354"/>
      <c r="Q354" s="6"/>
      <c r="R354"/>
    </row>
    <row r="355" spans="8:18" x14ac:dyDescent="0.2">
      <c r="H355" s="14"/>
      <c r="L355" s="6"/>
      <c r="M355"/>
      <c r="Q355" s="6"/>
      <c r="R355"/>
    </row>
    <row r="356" spans="8:18" x14ac:dyDescent="0.2">
      <c r="H356" s="14"/>
      <c r="L356" s="6"/>
      <c r="M356"/>
      <c r="Q356" s="6"/>
      <c r="R356"/>
    </row>
    <row r="357" spans="8:18" x14ac:dyDescent="0.2">
      <c r="H357" s="14"/>
      <c r="L357" s="6"/>
      <c r="M357"/>
      <c r="Q357" s="6"/>
      <c r="R357"/>
    </row>
    <row r="358" spans="8:18" x14ac:dyDescent="0.2">
      <c r="H358" s="14"/>
      <c r="L358" s="6"/>
      <c r="M358"/>
      <c r="Q358" s="6"/>
      <c r="R358"/>
    </row>
    <row r="359" spans="8:18" x14ac:dyDescent="0.2">
      <c r="H359" s="14"/>
      <c r="L359" s="6"/>
      <c r="M359"/>
      <c r="Q359" s="6"/>
      <c r="R359"/>
    </row>
    <row r="360" spans="8:18" x14ac:dyDescent="0.2">
      <c r="H360" s="14"/>
      <c r="L360" s="6"/>
      <c r="M360"/>
      <c r="Q360" s="6"/>
      <c r="R360"/>
    </row>
    <row r="361" spans="8:18" x14ac:dyDescent="0.2">
      <c r="H361" s="14"/>
      <c r="L361" s="6"/>
      <c r="M361"/>
      <c r="Q361" s="6"/>
      <c r="R361"/>
    </row>
    <row r="362" spans="8:18" x14ac:dyDescent="0.2">
      <c r="H362" s="14"/>
      <c r="L362" s="6"/>
      <c r="M362"/>
      <c r="Q362" s="6"/>
      <c r="R362"/>
    </row>
    <row r="363" spans="8:18" x14ac:dyDescent="0.2">
      <c r="H363" s="14"/>
      <c r="L363" s="6"/>
      <c r="M363"/>
      <c r="Q363" s="6"/>
      <c r="R363"/>
    </row>
    <row r="364" spans="8:18" x14ac:dyDescent="0.2">
      <c r="H364" s="14"/>
      <c r="L364" s="6"/>
      <c r="M364"/>
      <c r="Q364" s="6"/>
      <c r="R364"/>
    </row>
    <row r="365" spans="8:18" x14ac:dyDescent="0.2">
      <c r="H365" s="14"/>
      <c r="L365" s="6"/>
      <c r="M365"/>
      <c r="Q365" s="6"/>
      <c r="R365"/>
    </row>
    <row r="366" spans="8:18" x14ac:dyDescent="0.2">
      <c r="H366" s="14"/>
      <c r="L366" s="6"/>
      <c r="M366"/>
      <c r="Q366" s="6"/>
      <c r="R366"/>
    </row>
    <row r="367" spans="8:18" x14ac:dyDescent="0.2">
      <c r="H367" s="14"/>
      <c r="L367" s="6"/>
      <c r="M367"/>
      <c r="Q367" s="6"/>
      <c r="R367"/>
    </row>
    <row r="368" spans="8:18" x14ac:dyDescent="0.2">
      <c r="H368" s="14"/>
      <c r="L368" s="6"/>
      <c r="M368"/>
      <c r="Q368" s="6"/>
      <c r="R368"/>
    </row>
    <row r="369" spans="17:18" x14ac:dyDescent="0.2">
      <c r="Q369" s="6"/>
      <c r="R369"/>
    </row>
    <row r="370" spans="17:18" x14ac:dyDescent="0.2">
      <c r="Q370" s="6"/>
      <c r="R370"/>
    </row>
    <row r="371" spans="17:18" x14ac:dyDescent="0.2">
      <c r="Q371" s="6"/>
      <c r="R371"/>
    </row>
    <row r="372" spans="17:18" x14ac:dyDescent="0.2">
      <c r="Q372" s="6"/>
      <c r="R372"/>
    </row>
    <row r="373" spans="17:18" x14ac:dyDescent="0.2">
      <c r="Q373" s="6"/>
      <c r="R373"/>
    </row>
    <row r="374" spans="17:18" x14ac:dyDescent="0.2">
      <c r="Q374" s="6"/>
      <c r="R374"/>
    </row>
    <row r="375" spans="17:18" x14ac:dyDescent="0.2">
      <c r="Q375" s="6"/>
      <c r="R375"/>
    </row>
    <row r="376" spans="17:18" x14ac:dyDescent="0.2">
      <c r="Q376" s="6"/>
      <c r="R376"/>
    </row>
    <row r="377" spans="17:18" x14ac:dyDescent="0.2">
      <c r="Q377" s="6"/>
      <c r="R377"/>
    </row>
    <row r="378" spans="17:18" x14ac:dyDescent="0.2">
      <c r="Q378" s="6"/>
      <c r="R378"/>
    </row>
    <row r="379" spans="17:18" x14ac:dyDescent="0.2">
      <c r="Q379" s="6"/>
      <c r="R379"/>
    </row>
    <row r="380" spans="17:18" x14ac:dyDescent="0.2">
      <c r="Q380" s="6"/>
      <c r="R380"/>
    </row>
    <row r="381" spans="17:18" x14ac:dyDescent="0.2">
      <c r="Q381" s="6"/>
      <c r="R381"/>
    </row>
    <row r="382" spans="17:18" x14ac:dyDescent="0.2">
      <c r="Q382" s="6"/>
      <c r="R382"/>
    </row>
    <row r="383" spans="17:18" x14ac:dyDescent="0.2">
      <c r="Q383" s="6"/>
      <c r="R383"/>
    </row>
    <row r="384" spans="17:18" x14ac:dyDescent="0.2">
      <c r="Q384" s="6"/>
      <c r="R384"/>
    </row>
    <row r="385" spans="17:18" x14ac:dyDescent="0.2">
      <c r="Q385" s="6"/>
      <c r="R385"/>
    </row>
    <row r="386" spans="17:18" x14ac:dyDescent="0.2">
      <c r="Q386" s="6"/>
      <c r="R386"/>
    </row>
    <row r="387" spans="17:18" x14ac:dyDescent="0.2">
      <c r="Q387" s="6"/>
      <c r="R387"/>
    </row>
    <row r="388" spans="17:18" x14ac:dyDescent="0.2">
      <c r="Q388" s="6"/>
      <c r="R388"/>
    </row>
    <row r="389" spans="17:18" x14ac:dyDescent="0.2">
      <c r="Q389" s="6"/>
      <c r="R389"/>
    </row>
    <row r="390" spans="17:18" x14ac:dyDescent="0.2">
      <c r="Q390" s="6"/>
      <c r="R390"/>
    </row>
    <row r="391" spans="17:18" x14ac:dyDescent="0.2">
      <c r="Q391" s="6"/>
      <c r="R391"/>
    </row>
    <row r="392" spans="17:18" x14ac:dyDescent="0.2">
      <c r="Q392" s="6"/>
      <c r="R392"/>
    </row>
    <row r="393" spans="17:18" x14ac:dyDescent="0.2">
      <c r="Q393" s="6"/>
      <c r="R393"/>
    </row>
    <row r="394" spans="17:18" x14ac:dyDescent="0.2">
      <c r="Q394" s="6"/>
      <c r="R394"/>
    </row>
    <row r="395" spans="17:18" x14ac:dyDescent="0.2">
      <c r="Q395" s="6"/>
      <c r="R395"/>
    </row>
    <row r="396" spans="17:18" x14ac:dyDescent="0.2">
      <c r="Q396" s="6"/>
      <c r="R396"/>
    </row>
    <row r="397" spans="17:18" x14ac:dyDescent="0.2">
      <c r="Q397" s="6"/>
      <c r="R397"/>
    </row>
    <row r="398" spans="17:18" x14ac:dyDescent="0.2">
      <c r="Q398" s="6"/>
      <c r="R398"/>
    </row>
    <row r="399" spans="17:18" x14ac:dyDescent="0.2">
      <c r="Q399" s="6"/>
      <c r="R399"/>
    </row>
    <row r="400" spans="17:18" x14ac:dyDescent="0.2">
      <c r="Q400" s="6"/>
      <c r="R400"/>
    </row>
    <row r="401" spans="17:18" x14ac:dyDescent="0.2">
      <c r="Q401" s="6"/>
      <c r="R401"/>
    </row>
    <row r="402" spans="17:18" x14ac:dyDescent="0.2">
      <c r="Q402" s="6"/>
      <c r="R402"/>
    </row>
    <row r="403" spans="17:18" x14ac:dyDescent="0.2">
      <c r="Q403" s="6"/>
      <c r="R403"/>
    </row>
  </sheetData>
  <sheetProtection password="DDAD" sheet="1" objects="1" scenarios="1" insertRows="0" selectLockedCells="1" sort="0"/>
  <protectedRanges>
    <protectedRange sqref="N82:AB84 N93:X95 N100:T102 AH136 T101:AG102 N123:N127 O123:V123 P124:X127 O124:O126" name="IFO 5"/>
    <protectedRange sqref="N173:R176 N179:R182 W74:AB74 N168:U170 T173:T176 T179:T182 N167:S167 U167 O72:V75 N73:N75 U221:U224 U227:U230 N215:S215 N221:S224 N216:V218 N227:S230" name="IFO 4"/>
    <protectedRange sqref="N42:P43 N47:T50 T48:U48 N167:O168 P168:U168 N215:O216 P216:V216" name="IFO 3"/>
    <protectedRange sqref="A23:L24 A27:B27 A28:F37 G27:H27 I26 G36:K36 A39:B39 A40:J40 J42:K42 T167 U215 A43:B44 C44:L44" name="IFO 2"/>
    <protectedRange sqref="A2:B13 D7 J1:N9 A15 F15 H12 A17:E17 B19:B21 F18:F21 H18:H21 J19:J21 L19:L21 B23:E23 G23 I23:L23 A23:A24 F23:F24 H23:H24 G7:H7" name="IFO 1"/>
    <protectedRange sqref="N53:U56 N59:U62 N65:U68" name="IFO 4_2"/>
    <protectedRange sqref="P54:U54 N53:O54" name="IFO 3_2"/>
  </protectedRanges>
  <mergeCells count="160">
    <mergeCell ref="Q124:Q127"/>
    <mergeCell ref="P124:P127"/>
    <mergeCell ref="N124:N127"/>
    <mergeCell ref="R124:R127"/>
    <mergeCell ref="S124:S127"/>
    <mergeCell ref="U124:U127"/>
    <mergeCell ref="V124:V127"/>
    <mergeCell ref="W124:W127"/>
    <mergeCell ref="X124:X127"/>
    <mergeCell ref="T126:T127"/>
    <mergeCell ref="O124:O127"/>
    <mergeCell ref="N216:N218"/>
    <mergeCell ref="O216:O218"/>
    <mergeCell ref="P216:P218"/>
    <mergeCell ref="Q216:Q218"/>
    <mergeCell ref="S216:S218"/>
    <mergeCell ref="T216:T218"/>
    <mergeCell ref="U216:U218"/>
    <mergeCell ref="V216:V218"/>
    <mergeCell ref="R216:R218"/>
    <mergeCell ref="AG101:AG102"/>
    <mergeCell ref="T124:T125"/>
    <mergeCell ref="AA101:AA102"/>
    <mergeCell ref="AB101:AB102"/>
    <mergeCell ref="AC101:AC102"/>
    <mergeCell ref="AD101:AD102"/>
    <mergeCell ref="AE101:AE102"/>
    <mergeCell ref="AF101:AF102"/>
    <mergeCell ref="U101:U102"/>
    <mergeCell ref="V101:V102"/>
    <mergeCell ref="W101:W102"/>
    <mergeCell ref="X101:X102"/>
    <mergeCell ref="Y101:Y102"/>
    <mergeCell ref="Z101:Z102"/>
    <mergeCell ref="V83:V84"/>
    <mergeCell ref="W83:W84"/>
    <mergeCell ref="X83:X84"/>
    <mergeCell ref="Y83:Y84"/>
    <mergeCell ref="Z83:Z84"/>
    <mergeCell ref="V94:W95"/>
    <mergeCell ref="X94:X95"/>
    <mergeCell ref="V96:W96"/>
    <mergeCell ref="N101:N102"/>
    <mergeCell ref="O101:O102"/>
    <mergeCell ref="P101:P102"/>
    <mergeCell ref="Q101:Q102"/>
    <mergeCell ref="R101:R102"/>
    <mergeCell ref="S101:S102"/>
    <mergeCell ref="T101:T102"/>
    <mergeCell ref="N94:N95"/>
    <mergeCell ref="O94:O95"/>
    <mergeCell ref="P94:P95"/>
    <mergeCell ref="Q94:Q95"/>
    <mergeCell ref="R94:R95"/>
    <mergeCell ref="S94:S95"/>
    <mergeCell ref="T94:T95"/>
    <mergeCell ref="U94:U95"/>
    <mergeCell ref="U83:U84"/>
    <mergeCell ref="Z74:Z75"/>
    <mergeCell ref="AA74:AA75"/>
    <mergeCell ref="AB74:AB75"/>
    <mergeCell ref="N83:N84"/>
    <mergeCell ref="O83:O84"/>
    <mergeCell ref="P83:P84"/>
    <mergeCell ref="Q83:Q84"/>
    <mergeCell ref="R83:R84"/>
    <mergeCell ref="S83:S84"/>
    <mergeCell ref="T83:T84"/>
    <mergeCell ref="T74:T75"/>
    <mergeCell ref="U74:U75"/>
    <mergeCell ref="V74:V75"/>
    <mergeCell ref="W74:W75"/>
    <mergeCell ref="X74:X75"/>
    <mergeCell ref="Y74:Y75"/>
    <mergeCell ref="N74:N75"/>
    <mergeCell ref="O74:O75"/>
    <mergeCell ref="P74:P75"/>
    <mergeCell ref="Q74:Q75"/>
    <mergeCell ref="R74:R75"/>
    <mergeCell ref="S74:S75"/>
    <mergeCell ref="AA83:AA84"/>
    <mergeCell ref="AB83:AB84"/>
    <mergeCell ref="Q60:Q62"/>
    <mergeCell ref="R60:R62"/>
    <mergeCell ref="S60:S62"/>
    <mergeCell ref="T60:T62"/>
    <mergeCell ref="U60:U62"/>
    <mergeCell ref="N66:N68"/>
    <mergeCell ref="O66:O68"/>
    <mergeCell ref="P66:P68"/>
    <mergeCell ref="Q66:Q68"/>
    <mergeCell ref="R66:R68"/>
    <mergeCell ref="S66:S68"/>
    <mergeCell ref="T66:T68"/>
    <mergeCell ref="U66:U68"/>
    <mergeCell ref="Q48:Q50"/>
    <mergeCell ref="R48:R50"/>
    <mergeCell ref="S48:S50"/>
    <mergeCell ref="T48:T50"/>
    <mergeCell ref="U48:U50"/>
    <mergeCell ref="N168:N170"/>
    <mergeCell ref="O168:O170"/>
    <mergeCell ref="P168:P170"/>
    <mergeCell ref="Q168:Q170"/>
    <mergeCell ref="R168:R170"/>
    <mergeCell ref="S168:S170"/>
    <mergeCell ref="T168:T170"/>
    <mergeCell ref="U168:U170"/>
    <mergeCell ref="N54:N56"/>
    <mergeCell ref="O54:O56"/>
    <mergeCell ref="P54:P56"/>
    <mergeCell ref="Q54:Q56"/>
    <mergeCell ref="R54:R56"/>
    <mergeCell ref="S54:S56"/>
    <mergeCell ref="T54:T56"/>
    <mergeCell ref="U54:U56"/>
    <mergeCell ref="N60:N62"/>
    <mergeCell ref="O60:O62"/>
    <mergeCell ref="P60:P62"/>
    <mergeCell ref="A37:F37"/>
    <mergeCell ref="A41:K41"/>
    <mergeCell ref="J42:J43"/>
    <mergeCell ref="N48:N50"/>
    <mergeCell ref="O48:O50"/>
    <mergeCell ref="P48:P50"/>
    <mergeCell ref="A29:F29"/>
    <mergeCell ref="A30:F30"/>
    <mergeCell ref="A31:F31"/>
    <mergeCell ref="A33:F33"/>
    <mergeCell ref="A34:F34"/>
    <mergeCell ref="A35:F35"/>
    <mergeCell ref="K42:L43"/>
    <mergeCell ref="C17:C18"/>
    <mergeCell ref="F18:G18"/>
    <mergeCell ref="H18:K18"/>
    <mergeCell ref="A24:B24"/>
    <mergeCell ref="I26:I27"/>
    <mergeCell ref="A28:F28"/>
    <mergeCell ref="A11:B11"/>
    <mergeCell ref="C11:G11"/>
    <mergeCell ref="A12:B12"/>
    <mergeCell ref="C12:G12"/>
    <mergeCell ref="H12:H15"/>
    <mergeCell ref="C13:G13"/>
    <mergeCell ref="A15:B15"/>
    <mergeCell ref="A7:B7"/>
    <mergeCell ref="A8:B8"/>
    <mergeCell ref="C8:G8"/>
    <mergeCell ref="A9:B9"/>
    <mergeCell ref="C9:G9"/>
    <mergeCell ref="A10:B10"/>
    <mergeCell ref="C10:G10"/>
    <mergeCell ref="A2:B2"/>
    <mergeCell ref="C2:G2"/>
    <mergeCell ref="A3:B3"/>
    <mergeCell ref="C3:G3"/>
    <mergeCell ref="A4:B4"/>
    <mergeCell ref="C4:G4"/>
    <mergeCell ref="C5:G5"/>
    <mergeCell ref="C6:G6"/>
  </mergeCells>
  <hyperlinks>
    <hyperlink ref="K7" r:id="rId1"/>
  </hyperlinks>
  <printOptions horizontalCentered="1"/>
  <pageMargins left="0.5" right="0.5" top="0.75" bottom="0.5" header="0.5" footer="0.5"/>
  <pageSetup scale="97" orientation="landscape" r:id="rId2"/>
  <headerFooter alignWithMargins="0"/>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47"/>
  <sheetViews>
    <sheetView showGridLines="0" zoomScale="95" workbookViewId="0">
      <selection activeCell="B7" sqref="B7"/>
    </sheetView>
  </sheetViews>
  <sheetFormatPr defaultRowHeight="12.75" x14ac:dyDescent="0.2"/>
  <cols>
    <col min="1" max="1" width="23.7109375" style="50" customWidth="1"/>
    <col min="2" max="2" width="23.85546875" style="50" bestFit="1" customWidth="1"/>
    <col min="3" max="3" width="18.5703125" style="50" customWidth="1"/>
    <col min="4" max="4" width="23.28515625" style="50" customWidth="1"/>
    <col min="5" max="5" width="17.7109375" style="50" customWidth="1"/>
    <col min="6" max="8" width="19.140625" style="50" customWidth="1"/>
    <col min="9" max="16384" width="9.140625" style="50"/>
  </cols>
  <sheetData>
    <row r="1" spans="1:8" x14ac:dyDescent="0.2">
      <c r="A1" s="102" t="s">
        <v>148</v>
      </c>
      <c r="H1" s="103"/>
    </row>
    <row r="2" spans="1:8" x14ac:dyDescent="0.2">
      <c r="H2" s="172"/>
    </row>
    <row r="3" spans="1:8" s="174" customFormat="1" ht="28.5" customHeight="1" x14ac:dyDescent="0.2">
      <c r="A3" s="173" t="s">
        <v>110</v>
      </c>
      <c r="B3" s="166" t="s">
        <v>101</v>
      </c>
      <c r="C3" s="166" t="s">
        <v>100</v>
      </c>
      <c r="H3" s="172"/>
    </row>
    <row r="4" spans="1:8" ht="13.5" x14ac:dyDescent="0.25">
      <c r="A4" s="175" t="s">
        <v>53</v>
      </c>
      <c r="B4" s="176" t="e">
        <f>IF(A17="",AVERAGE(C17:C212),AVERAGE(F17:F212))</f>
        <v>#DIV/0!</v>
      </c>
      <c r="C4" s="176">
        <f>IF(A17="",AVERAGE(E17:E212),AVERAGE(H17:H212))</f>
        <v>0</v>
      </c>
      <c r="F4" s="177"/>
      <c r="H4" s="178" t="s">
        <v>145</v>
      </c>
    </row>
    <row r="5" spans="1:8" ht="13.5" x14ac:dyDescent="0.25">
      <c r="A5" s="175" t="s">
        <v>31</v>
      </c>
      <c r="B5" s="176" t="e">
        <f>IF(A17="",STDEV(C17:C212),STDEV(F17:F212))</f>
        <v>#DIV/0!</v>
      </c>
      <c r="C5" s="176">
        <f>IF(A17="",STDEV(E17:E212),STDEV(H17:H212))</f>
        <v>0</v>
      </c>
      <c r="F5" s="179"/>
      <c r="H5" s="83" t="s">
        <v>62</v>
      </c>
    </row>
    <row r="6" spans="1:8" ht="13.5" x14ac:dyDescent="0.25">
      <c r="A6" s="175" t="s">
        <v>158</v>
      </c>
      <c r="B6" s="176" t="e">
        <f>IF(A17="",TINV(0.1,COUNT(C17:C212))*(B5/SQRT(COUNT(C17:C212))),TINV(0.1,COUNT(F17:F212))*B5/SQRT(COUNT(F17:F212)))</f>
        <v>#NUM!</v>
      </c>
      <c r="C6" s="176">
        <f>IF(A17="",TINV(0.1,COUNT(E17:E212))*(C5/SQRT(COUNT(E17:E212))),TINV(0.1,COUNT(H17:H212))*(C5/SQRT(COUNT(H17:H212))))</f>
        <v>0</v>
      </c>
      <c r="F6" s="177"/>
      <c r="H6" s="83"/>
    </row>
    <row r="7" spans="1:8" ht="13.5" x14ac:dyDescent="0.25">
      <c r="A7" s="175" t="s">
        <v>54</v>
      </c>
      <c r="B7" s="78"/>
      <c r="C7" s="78"/>
      <c r="F7" s="179"/>
      <c r="H7" s="83"/>
    </row>
    <row r="8" spans="1:8" ht="13.5" x14ac:dyDescent="0.25">
      <c r="A8" s="175" t="s">
        <v>55</v>
      </c>
      <c r="B8" s="180" t="e">
        <f>B4*B7</f>
        <v>#DIV/0!</v>
      </c>
      <c r="C8" s="180">
        <f>C4*C7</f>
        <v>0</v>
      </c>
      <c r="F8" s="177"/>
      <c r="H8" s="181"/>
    </row>
    <row r="9" spans="1:8" ht="13.5" x14ac:dyDescent="0.25">
      <c r="A9" s="182" t="s">
        <v>11</v>
      </c>
      <c r="B9" s="183" t="e">
        <f>B6*B8</f>
        <v>#NUM!</v>
      </c>
      <c r="C9" s="183">
        <f>C6*C8</f>
        <v>0</v>
      </c>
      <c r="F9" s="179"/>
    </row>
    <row r="10" spans="1:8" x14ac:dyDescent="0.2">
      <c r="A10" s="184"/>
      <c r="B10" s="185"/>
      <c r="C10" s="185"/>
    </row>
    <row r="11" spans="1:8" x14ac:dyDescent="0.2">
      <c r="A11" s="186" t="s">
        <v>83</v>
      </c>
      <c r="B11" s="187" t="e">
        <f>IF(A17="",AVERAGE(D17:D212)/10000,AVERAGE(G17:G212)/10000)</f>
        <v>#DIV/0!</v>
      </c>
      <c r="C11" s="188"/>
    </row>
    <row r="12" spans="1:8" x14ac:dyDescent="0.2">
      <c r="A12" s="62"/>
      <c r="B12" s="191"/>
      <c r="C12" s="188"/>
      <c r="D12" s="188"/>
    </row>
    <row r="13" spans="1:8" x14ac:dyDescent="0.2">
      <c r="A13" s="62"/>
      <c r="B13" s="191"/>
      <c r="C13" s="188"/>
    </row>
    <row r="14" spans="1:8" ht="27" customHeight="1" x14ac:dyDescent="0.2">
      <c r="A14" s="62"/>
      <c r="B14" s="384"/>
      <c r="C14" s="384"/>
      <c r="D14" s="189"/>
      <c r="E14" s="190"/>
    </row>
    <row r="15" spans="1:8" ht="12.75" customHeight="1" x14ac:dyDescent="0.2">
      <c r="A15" s="62"/>
      <c r="B15" s="191"/>
      <c r="C15" s="185"/>
    </row>
    <row r="16" spans="1:8" ht="27" x14ac:dyDescent="0.2">
      <c r="A16" s="259" t="s">
        <v>210</v>
      </c>
      <c r="B16" s="260" t="s">
        <v>0</v>
      </c>
      <c r="C16" s="260" t="s">
        <v>98</v>
      </c>
      <c r="D16" s="261" t="s">
        <v>187</v>
      </c>
      <c r="E16" s="259" t="s">
        <v>99</v>
      </c>
      <c r="F16" s="259" t="s">
        <v>211</v>
      </c>
      <c r="G16" s="261" t="s">
        <v>213</v>
      </c>
      <c r="H16" s="261" t="s">
        <v>212</v>
      </c>
    </row>
    <row r="17" spans="1:8" ht="13.15" customHeight="1" x14ac:dyDescent="0.2">
      <c r="A17" s="388"/>
      <c r="B17" s="258"/>
      <c r="C17" s="119"/>
      <c r="D17" s="67"/>
      <c r="E17" s="192">
        <f>IF(C17&gt;62.5,0.235*C17,0.205*C17)</f>
        <v>0</v>
      </c>
      <c r="F17" s="381" t="str">
        <f>IF(A17="","",AVERAGE(C17:C20))</f>
        <v/>
      </c>
      <c r="G17" s="381" t="str">
        <f>IF(A17="","",SUM(D17:D20))</f>
        <v/>
      </c>
      <c r="H17" s="381" t="str">
        <f>IF(A17="","",AVERAGE(E17:E20))</f>
        <v/>
      </c>
    </row>
    <row r="18" spans="1:8" x14ac:dyDescent="0.2">
      <c r="A18" s="389"/>
      <c r="B18" s="96"/>
      <c r="C18" s="120"/>
      <c r="D18" s="67"/>
      <c r="E18" s="192">
        <f t="shared" ref="E18:E24" si="0">IF(C18&gt;62.5,0.235*C18,0.205*C18)</f>
        <v>0</v>
      </c>
      <c r="F18" s="382"/>
      <c r="G18" s="382"/>
      <c r="H18" s="382"/>
    </row>
    <row r="19" spans="1:8" x14ac:dyDescent="0.2">
      <c r="A19" s="389"/>
      <c r="B19" s="96"/>
      <c r="C19" s="120"/>
      <c r="D19" s="67"/>
      <c r="E19" s="192">
        <f t="shared" si="0"/>
        <v>0</v>
      </c>
      <c r="F19" s="382"/>
      <c r="G19" s="382"/>
      <c r="H19" s="382"/>
    </row>
    <row r="20" spans="1:8" x14ac:dyDescent="0.2">
      <c r="A20" s="390"/>
      <c r="B20" s="96"/>
      <c r="C20" s="120"/>
      <c r="D20" s="67"/>
      <c r="E20" s="192">
        <f t="shared" si="0"/>
        <v>0</v>
      </c>
      <c r="F20" s="383"/>
      <c r="G20" s="383"/>
      <c r="H20" s="383"/>
    </row>
    <row r="21" spans="1:8" x14ac:dyDescent="0.2">
      <c r="A21" s="385"/>
      <c r="B21" s="69"/>
      <c r="C21" s="121"/>
      <c r="D21" s="67"/>
      <c r="E21" s="192">
        <f t="shared" si="0"/>
        <v>0</v>
      </c>
      <c r="F21" s="381" t="str">
        <f t="shared" ref="F21" si="1">IF(A21="","",AVERAGE(C21:C24))</f>
        <v/>
      </c>
      <c r="G21" s="381" t="str">
        <f t="shared" ref="G21" si="2">IF(A21="","",SUM(D21:D24))</f>
        <v/>
      </c>
      <c r="H21" s="381" t="str">
        <f t="shared" ref="H21" si="3">IF(A21="","",AVERAGE(E21:E24))</f>
        <v/>
      </c>
    </row>
    <row r="22" spans="1:8" x14ac:dyDescent="0.2">
      <c r="A22" s="386"/>
      <c r="B22" s="66"/>
      <c r="C22" s="121"/>
      <c r="D22" s="67"/>
      <c r="E22" s="192">
        <f t="shared" si="0"/>
        <v>0</v>
      </c>
      <c r="F22" s="382"/>
      <c r="G22" s="382"/>
      <c r="H22" s="382"/>
    </row>
    <row r="23" spans="1:8" x14ac:dyDescent="0.2">
      <c r="A23" s="386"/>
      <c r="B23" s="66"/>
      <c r="C23" s="121"/>
      <c r="D23" s="67"/>
      <c r="E23" s="192">
        <f t="shared" si="0"/>
        <v>0</v>
      </c>
      <c r="F23" s="382"/>
      <c r="G23" s="382"/>
      <c r="H23" s="382"/>
    </row>
    <row r="24" spans="1:8" x14ac:dyDescent="0.2">
      <c r="A24" s="387"/>
      <c r="B24" s="66"/>
      <c r="C24" s="121"/>
      <c r="D24" s="67"/>
      <c r="E24" s="192">
        <f t="shared" si="0"/>
        <v>0</v>
      </c>
      <c r="F24" s="383"/>
      <c r="G24" s="383"/>
      <c r="H24" s="383"/>
    </row>
    <row r="25" spans="1:8" x14ac:dyDescent="0.2">
      <c r="A25" s="385"/>
      <c r="B25" s="66"/>
      <c r="C25" s="121"/>
      <c r="D25" s="67"/>
      <c r="E25" s="192">
        <f t="shared" ref="E25:E81" si="4">0.489*(C25^0.89)</f>
        <v>0</v>
      </c>
      <c r="F25" s="381" t="str">
        <f t="shared" ref="F25" si="5">IF(A25="","",AVERAGE(C25:C28))</f>
        <v/>
      </c>
      <c r="G25" s="381" t="str">
        <f t="shared" ref="G25" si="6">IF(A25="","",SUM(D25:D28))</f>
        <v/>
      </c>
      <c r="H25" s="381" t="str">
        <f t="shared" ref="H25" si="7">IF(A25="","",AVERAGE(E25:E28))</f>
        <v/>
      </c>
    </row>
    <row r="26" spans="1:8" x14ac:dyDescent="0.2">
      <c r="A26" s="386"/>
      <c r="B26" s="66"/>
      <c r="C26" s="121"/>
      <c r="D26" s="67"/>
      <c r="E26" s="192">
        <f t="shared" si="4"/>
        <v>0</v>
      </c>
      <c r="F26" s="382"/>
      <c r="G26" s="382"/>
      <c r="H26" s="382"/>
    </row>
    <row r="27" spans="1:8" x14ac:dyDescent="0.2">
      <c r="A27" s="386"/>
      <c r="B27" s="66"/>
      <c r="C27" s="121"/>
      <c r="D27" s="67"/>
      <c r="E27" s="192">
        <f t="shared" si="4"/>
        <v>0</v>
      </c>
      <c r="F27" s="382"/>
      <c r="G27" s="382"/>
      <c r="H27" s="382"/>
    </row>
    <row r="28" spans="1:8" x14ac:dyDescent="0.2">
      <c r="A28" s="387"/>
      <c r="B28" s="66"/>
      <c r="C28" s="121"/>
      <c r="D28" s="67"/>
      <c r="E28" s="192">
        <f t="shared" si="4"/>
        <v>0</v>
      </c>
      <c r="F28" s="383"/>
      <c r="G28" s="383"/>
      <c r="H28" s="383"/>
    </row>
    <row r="29" spans="1:8" x14ac:dyDescent="0.2">
      <c r="A29" s="385"/>
      <c r="B29" s="66"/>
      <c r="C29" s="121"/>
      <c r="D29" s="67"/>
      <c r="E29" s="192">
        <f t="shared" si="4"/>
        <v>0</v>
      </c>
      <c r="F29" s="381" t="str">
        <f t="shared" ref="F29" si="8">IF(A29="","",AVERAGE(C29:C32))</f>
        <v/>
      </c>
      <c r="G29" s="381" t="str">
        <f t="shared" ref="G29" si="9">IF(A29="","",SUM(D29:D32))</f>
        <v/>
      </c>
      <c r="H29" s="381" t="str">
        <f t="shared" ref="H29" si="10">IF(A29="","",AVERAGE(E29:E32))</f>
        <v/>
      </c>
    </row>
    <row r="30" spans="1:8" x14ac:dyDescent="0.2">
      <c r="A30" s="386"/>
      <c r="B30" s="66"/>
      <c r="C30" s="121"/>
      <c r="D30" s="67"/>
      <c r="E30" s="192">
        <f t="shared" si="4"/>
        <v>0</v>
      </c>
      <c r="F30" s="382"/>
      <c r="G30" s="382"/>
      <c r="H30" s="382"/>
    </row>
    <row r="31" spans="1:8" x14ac:dyDescent="0.2">
      <c r="A31" s="386"/>
      <c r="B31" s="66"/>
      <c r="C31" s="121"/>
      <c r="D31" s="67"/>
      <c r="E31" s="192">
        <f t="shared" si="4"/>
        <v>0</v>
      </c>
      <c r="F31" s="382"/>
      <c r="G31" s="382"/>
      <c r="H31" s="382"/>
    </row>
    <row r="32" spans="1:8" x14ac:dyDescent="0.2">
      <c r="A32" s="387"/>
      <c r="B32" s="66"/>
      <c r="C32" s="121"/>
      <c r="D32" s="67"/>
      <c r="E32" s="192">
        <f t="shared" si="4"/>
        <v>0</v>
      </c>
      <c r="F32" s="383"/>
      <c r="G32" s="383"/>
      <c r="H32" s="383"/>
    </row>
    <row r="33" spans="1:8" x14ac:dyDescent="0.2">
      <c r="A33" s="385"/>
      <c r="B33" s="66"/>
      <c r="C33" s="121"/>
      <c r="D33" s="67"/>
      <c r="E33" s="192">
        <f t="shared" si="4"/>
        <v>0</v>
      </c>
      <c r="F33" s="381" t="str">
        <f t="shared" ref="F33" si="11">IF(A33="","",AVERAGE(C33:C36))</f>
        <v/>
      </c>
      <c r="G33" s="381" t="str">
        <f t="shared" ref="G33" si="12">IF(A33="","",SUM(D33:D36))</f>
        <v/>
      </c>
      <c r="H33" s="381" t="str">
        <f t="shared" ref="H33" si="13">IF(A33="","",AVERAGE(E33:E36))</f>
        <v/>
      </c>
    </row>
    <row r="34" spans="1:8" x14ac:dyDescent="0.2">
      <c r="A34" s="386"/>
      <c r="B34" s="66"/>
      <c r="C34" s="121"/>
      <c r="D34" s="67"/>
      <c r="E34" s="192">
        <f t="shared" si="4"/>
        <v>0</v>
      </c>
      <c r="F34" s="382"/>
      <c r="G34" s="382"/>
      <c r="H34" s="382"/>
    </row>
    <row r="35" spans="1:8" x14ac:dyDescent="0.2">
      <c r="A35" s="386"/>
      <c r="B35" s="66"/>
      <c r="C35" s="121"/>
      <c r="D35" s="67"/>
      <c r="E35" s="192">
        <f t="shared" si="4"/>
        <v>0</v>
      </c>
      <c r="F35" s="382"/>
      <c r="G35" s="382"/>
      <c r="H35" s="382"/>
    </row>
    <row r="36" spans="1:8" x14ac:dyDescent="0.2">
      <c r="A36" s="387"/>
      <c r="B36" s="66"/>
      <c r="C36" s="121"/>
      <c r="D36" s="67"/>
      <c r="E36" s="192">
        <f t="shared" si="4"/>
        <v>0</v>
      </c>
      <c r="F36" s="383"/>
      <c r="G36" s="383"/>
      <c r="H36" s="383"/>
    </row>
    <row r="37" spans="1:8" x14ac:dyDescent="0.2">
      <c r="A37" s="385"/>
      <c r="B37" s="66"/>
      <c r="C37" s="121"/>
      <c r="D37" s="67"/>
      <c r="E37" s="192">
        <f t="shared" si="4"/>
        <v>0</v>
      </c>
      <c r="F37" s="381" t="str">
        <f t="shared" ref="F37" si="14">IF(A37="","",AVERAGE(C37:C40))</f>
        <v/>
      </c>
      <c r="G37" s="381" t="str">
        <f t="shared" ref="G37" si="15">IF(A37="","",SUM(D37:D40))</f>
        <v/>
      </c>
      <c r="H37" s="381" t="str">
        <f t="shared" ref="H37" si="16">IF(A37="","",AVERAGE(E37:E40))</f>
        <v/>
      </c>
    </row>
    <row r="38" spans="1:8" x14ac:dyDescent="0.2">
      <c r="A38" s="386"/>
      <c r="B38" s="66"/>
      <c r="C38" s="121"/>
      <c r="D38" s="67"/>
      <c r="E38" s="192">
        <f t="shared" si="4"/>
        <v>0</v>
      </c>
      <c r="F38" s="382"/>
      <c r="G38" s="382"/>
      <c r="H38" s="382"/>
    </row>
    <row r="39" spans="1:8" x14ac:dyDescent="0.2">
      <c r="A39" s="386"/>
      <c r="B39" s="66"/>
      <c r="C39" s="121"/>
      <c r="D39" s="67"/>
      <c r="E39" s="192">
        <f t="shared" si="4"/>
        <v>0</v>
      </c>
      <c r="F39" s="382"/>
      <c r="G39" s="382"/>
      <c r="H39" s="382"/>
    </row>
    <row r="40" spans="1:8" x14ac:dyDescent="0.2">
      <c r="A40" s="387"/>
      <c r="B40" s="66"/>
      <c r="C40" s="121"/>
      <c r="D40" s="67"/>
      <c r="E40" s="192">
        <f t="shared" si="4"/>
        <v>0</v>
      </c>
      <c r="F40" s="383"/>
      <c r="G40" s="383"/>
      <c r="H40" s="383"/>
    </row>
    <row r="41" spans="1:8" x14ac:dyDescent="0.2">
      <c r="A41" s="385"/>
      <c r="B41" s="66"/>
      <c r="C41" s="121"/>
      <c r="D41" s="67"/>
      <c r="E41" s="192">
        <f t="shared" si="4"/>
        <v>0</v>
      </c>
      <c r="F41" s="381" t="str">
        <f t="shared" ref="F41" si="17">IF(A41="","",AVERAGE(C41:C44))</f>
        <v/>
      </c>
      <c r="G41" s="381" t="str">
        <f t="shared" ref="G41" si="18">IF(A41="","",SUM(D41:D44))</f>
        <v/>
      </c>
      <c r="H41" s="381" t="str">
        <f t="shared" ref="H41" si="19">IF(A41="","",AVERAGE(E41:E44))</f>
        <v/>
      </c>
    </row>
    <row r="42" spans="1:8" x14ac:dyDescent="0.2">
      <c r="A42" s="386"/>
      <c r="B42" s="66"/>
      <c r="C42" s="121"/>
      <c r="D42" s="67"/>
      <c r="E42" s="192">
        <f t="shared" si="4"/>
        <v>0</v>
      </c>
      <c r="F42" s="382"/>
      <c r="G42" s="382"/>
      <c r="H42" s="382"/>
    </row>
    <row r="43" spans="1:8" x14ac:dyDescent="0.2">
      <c r="A43" s="386"/>
      <c r="B43" s="66"/>
      <c r="C43" s="121"/>
      <c r="D43" s="67"/>
      <c r="E43" s="192">
        <f t="shared" si="4"/>
        <v>0</v>
      </c>
      <c r="F43" s="382"/>
      <c r="G43" s="382"/>
      <c r="H43" s="382"/>
    </row>
    <row r="44" spans="1:8" x14ac:dyDescent="0.2">
      <c r="A44" s="387"/>
      <c r="B44" s="66"/>
      <c r="C44" s="121"/>
      <c r="D44" s="67"/>
      <c r="E44" s="192">
        <f t="shared" si="4"/>
        <v>0</v>
      </c>
      <c r="F44" s="383"/>
      <c r="G44" s="383"/>
      <c r="H44" s="383"/>
    </row>
    <row r="45" spans="1:8" x14ac:dyDescent="0.2">
      <c r="A45" s="385"/>
      <c r="B45" s="66"/>
      <c r="C45" s="121"/>
      <c r="D45" s="67"/>
      <c r="E45" s="192">
        <f t="shared" si="4"/>
        <v>0</v>
      </c>
      <c r="F45" s="381" t="str">
        <f t="shared" ref="F45" si="20">IF(A45="","",AVERAGE(C45:C48))</f>
        <v/>
      </c>
      <c r="G45" s="381" t="str">
        <f t="shared" ref="G45" si="21">IF(A45="","",SUM(D45:D48))</f>
        <v/>
      </c>
      <c r="H45" s="381" t="str">
        <f t="shared" ref="H45" si="22">IF(A45="","",AVERAGE(E45:E48))</f>
        <v/>
      </c>
    </row>
    <row r="46" spans="1:8" x14ac:dyDescent="0.2">
      <c r="A46" s="386"/>
      <c r="B46" s="66"/>
      <c r="C46" s="121"/>
      <c r="D46" s="67"/>
      <c r="E46" s="192">
        <f t="shared" si="4"/>
        <v>0</v>
      </c>
      <c r="F46" s="382"/>
      <c r="G46" s="382"/>
      <c r="H46" s="382"/>
    </row>
    <row r="47" spans="1:8" x14ac:dyDescent="0.2">
      <c r="A47" s="386"/>
      <c r="B47" s="66"/>
      <c r="C47" s="121"/>
      <c r="D47" s="67"/>
      <c r="E47" s="192">
        <f t="shared" si="4"/>
        <v>0</v>
      </c>
      <c r="F47" s="382"/>
      <c r="G47" s="382"/>
      <c r="H47" s="382"/>
    </row>
    <row r="48" spans="1:8" x14ac:dyDescent="0.2">
      <c r="A48" s="387"/>
      <c r="B48" s="66"/>
      <c r="C48" s="121"/>
      <c r="D48" s="67"/>
      <c r="E48" s="192">
        <f t="shared" si="4"/>
        <v>0</v>
      </c>
      <c r="F48" s="383"/>
      <c r="G48" s="383"/>
      <c r="H48" s="383"/>
    </row>
    <row r="49" spans="1:8" x14ac:dyDescent="0.2">
      <c r="A49" s="385"/>
      <c r="B49" s="66"/>
      <c r="C49" s="121"/>
      <c r="D49" s="67"/>
      <c r="E49" s="192">
        <f t="shared" si="4"/>
        <v>0</v>
      </c>
      <c r="F49" s="381" t="str">
        <f t="shared" ref="F49" si="23">IF(A49="","",AVERAGE(C49:C52))</f>
        <v/>
      </c>
      <c r="G49" s="381" t="str">
        <f t="shared" ref="G49" si="24">IF(A49="","",SUM(D49:D52))</f>
        <v/>
      </c>
      <c r="H49" s="381" t="str">
        <f t="shared" ref="H49" si="25">IF(A49="","",AVERAGE(E49:E52))</f>
        <v/>
      </c>
    </row>
    <row r="50" spans="1:8" x14ac:dyDescent="0.2">
      <c r="A50" s="386"/>
      <c r="B50" s="66"/>
      <c r="C50" s="121"/>
      <c r="D50" s="67"/>
      <c r="E50" s="192">
        <f t="shared" si="4"/>
        <v>0</v>
      </c>
      <c r="F50" s="382"/>
      <c r="G50" s="382"/>
      <c r="H50" s="382"/>
    </row>
    <row r="51" spans="1:8" x14ac:dyDescent="0.2">
      <c r="A51" s="386"/>
      <c r="B51" s="66"/>
      <c r="C51" s="121"/>
      <c r="D51" s="67"/>
      <c r="E51" s="192">
        <f t="shared" si="4"/>
        <v>0</v>
      </c>
      <c r="F51" s="382"/>
      <c r="G51" s="382"/>
      <c r="H51" s="382"/>
    </row>
    <row r="52" spans="1:8" x14ac:dyDescent="0.2">
      <c r="A52" s="387"/>
      <c r="B52" s="66"/>
      <c r="C52" s="121"/>
      <c r="D52" s="67"/>
      <c r="E52" s="192">
        <f t="shared" si="4"/>
        <v>0</v>
      </c>
      <c r="F52" s="383"/>
      <c r="G52" s="383"/>
      <c r="H52" s="383"/>
    </row>
    <row r="53" spans="1:8" x14ac:dyDescent="0.2">
      <c r="A53" s="385"/>
      <c r="B53" s="66"/>
      <c r="C53" s="121"/>
      <c r="D53" s="67"/>
      <c r="E53" s="192">
        <f t="shared" si="4"/>
        <v>0</v>
      </c>
      <c r="F53" s="381" t="str">
        <f t="shared" ref="F53" si="26">IF(A53="","",AVERAGE(C53:C56))</f>
        <v/>
      </c>
      <c r="G53" s="381" t="str">
        <f t="shared" ref="G53" si="27">IF(A53="","",SUM(D53:D56))</f>
        <v/>
      </c>
      <c r="H53" s="381" t="str">
        <f t="shared" ref="H53" si="28">IF(A53="","",AVERAGE(E53:E56))</f>
        <v/>
      </c>
    </row>
    <row r="54" spans="1:8" x14ac:dyDescent="0.2">
      <c r="A54" s="386"/>
      <c r="B54" s="66"/>
      <c r="C54" s="121"/>
      <c r="D54" s="67"/>
      <c r="E54" s="192">
        <f t="shared" si="4"/>
        <v>0</v>
      </c>
      <c r="F54" s="382"/>
      <c r="G54" s="382"/>
      <c r="H54" s="382"/>
    </row>
    <row r="55" spans="1:8" x14ac:dyDescent="0.2">
      <c r="A55" s="386"/>
      <c r="B55" s="66"/>
      <c r="C55" s="121"/>
      <c r="D55" s="67"/>
      <c r="E55" s="192">
        <f t="shared" si="4"/>
        <v>0</v>
      </c>
      <c r="F55" s="382"/>
      <c r="G55" s="382"/>
      <c r="H55" s="382"/>
    </row>
    <row r="56" spans="1:8" x14ac:dyDescent="0.2">
      <c r="A56" s="387"/>
      <c r="B56" s="66"/>
      <c r="C56" s="121"/>
      <c r="D56" s="67"/>
      <c r="E56" s="192">
        <f t="shared" si="4"/>
        <v>0</v>
      </c>
      <c r="F56" s="383"/>
      <c r="G56" s="383"/>
      <c r="H56" s="383"/>
    </row>
    <row r="57" spans="1:8" x14ac:dyDescent="0.2">
      <c r="A57" s="385"/>
      <c r="B57" s="66"/>
      <c r="C57" s="121"/>
      <c r="D57" s="67"/>
      <c r="E57" s="192">
        <f t="shared" si="4"/>
        <v>0</v>
      </c>
      <c r="F57" s="381" t="str">
        <f t="shared" ref="F57" si="29">IF(A57="","",AVERAGE(C57:C60))</f>
        <v/>
      </c>
      <c r="G57" s="381" t="str">
        <f t="shared" ref="G57" si="30">IF(A57="","",SUM(D57:D60))</f>
        <v/>
      </c>
      <c r="H57" s="381" t="str">
        <f t="shared" ref="H57" si="31">IF(A57="","",AVERAGE(E57:E60))</f>
        <v/>
      </c>
    </row>
    <row r="58" spans="1:8" x14ac:dyDescent="0.2">
      <c r="A58" s="386"/>
      <c r="B58" s="66"/>
      <c r="C58" s="121"/>
      <c r="D58" s="67"/>
      <c r="E58" s="192">
        <f t="shared" si="4"/>
        <v>0</v>
      </c>
      <c r="F58" s="382"/>
      <c r="G58" s="382"/>
      <c r="H58" s="382"/>
    </row>
    <row r="59" spans="1:8" x14ac:dyDescent="0.2">
      <c r="A59" s="386"/>
      <c r="B59" s="66"/>
      <c r="C59" s="121"/>
      <c r="D59" s="67"/>
      <c r="E59" s="192">
        <f t="shared" si="4"/>
        <v>0</v>
      </c>
      <c r="F59" s="382"/>
      <c r="G59" s="382"/>
      <c r="H59" s="382"/>
    </row>
    <row r="60" spans="1:8" x14ac:dyDescent="0.2">
      <c r="A60" s="387"/>
      <c r="B60" s="66"/>
      <c r="C60" s="121"/>
      <c r="D60" s="67"/>
      <c r="E60" s="192">
        <f t="shared" si="4"/>
        <v>0</v>
      </c>
      <c r="F60" s="383"/>
      <c r="G60" s="383"/>
      <c r="H60" s="383"/>
    </row>
    <row r="61" spans="1:8" x14ac:dyDescent="0.2">
      <c r="A61" s="385"/>
      <c r="B61" s="66"/>
      <c r="C61" s="121"/>
      <c r="D61" s="67"/>
      <c r="E61" s="192">
        <f t="shared" si="4"/>
        <v>0</v>
      </c>
      <c r="F61" s="381" t="str">
        <f t="shared" ref="F61" si="32">IF(A61="","",AVERAGE(C61:C64))</f>
        <v/>
      </c>
      <c r="G61" s="381" t="str">
        <f t="shared" ref="G61" si="33">IF(A61="","",SUM(D61:D64))</f>
        <v/>
      </c>
      <c r="H61" s="381" t="str">
        <f t="shared" ref="H61" si="34">IF(A61="","",AVERAGE(E61:E64))</f>
        <v/>
      </c>
    </row>
    <row r="62" spans="1:8" x14ac:dyDescent="0.2">
      <c r="A62" s="386"/>
      <c r="B62" s="66"/>
      <c r="C62" s="121"/>
      <c r="D62" s="67"/>
      <c r="E62" s="192">
        <f t="shared" si="4"/>
        <v>0</v>
      </c>
      <c r="F62" s="382"/>
      <c r="G62" s="382"/>
      <c r="H62" s="382"/>
    </row>
    <row r="63" spans="1:8" x14ac:dyDescent="0.2">
      <c r="A63" s="386"/>
      <c r="B63" s="66"/>
      <c r="C63" s="121"/>
      <c r="D63" s="67"/>
      <c r="E63" s="192">
        <f t="shared" si="4"/>
        <v>0</v>
      </c>
      <c r="F63" s="382"/>
      <c r="G63" s="382"/>
      <c r="H63" s="382"/>
    </row>
    <row r="64" spans="1:8" x14ac:dyDescent="0.2">
      <c r="A64" s="387"/>
      <c r="B64" s="66"/>
      <c r="C64" s="121"/>
      <c r="D64" s="67"/>
      <c r="E64" s="192">
        <f t="shared" si="4"/>
        <v>0</v>
      </c>
      <c r="F64" s="383"/>
      <c r="G64" s="383"/>
      <c r="H64" s="383"/>
    </row>
    <row r="65" spans="1:8" x14ac:dyDescent="0.2">
      <c r="A65" s="385"/>
      <c r="B65" s="66"/>
      <c r="C65" s="121"/>
      <c r="D65" s="67"/>
      <c r="E65" s="192">
        <f t="shared" si="4"/>
        <v>0</v>
      </c>
      <c r="F65" s="381" t="str">
        <f t="shared" ref="F65" si="35">IF(A65="","",AVERAGE(C65:C68))</f>
        <v/>
      </c>
      <c r="G65" s="381" t="str">
        <f t="shared" ref="G65" si="36">IF(A65="","",SUM(D65:D68))</f>
        <v/>
      </c>
      <c r="H65" s="381" t="str">
        <f t="shared" ref="H65" si="37">IF(A65="","",AVERAGE(E65:E68))</f>
        <v/>
      </c>
    </row>
    <row r="66" spans="1:8" x14ac:dyDescent="0.2">
      <c r="A66" s="386"/>
      <c r="B66" s="66"/>
      <c r="C66" s="121"/>
      <c r="D66" s="67"/>
      <c r="E66" s="192">
        <f t="shared" si="4"/>
        <v>0</v>
      </c>
      <c r="F66" s="382"/>
      <c r="G66" s="382"/>
      <c r="H66" s="382"/>
    </row>
    <row r="67" spans="1:8" x14ac:dyDescent="0.2">
      <c r="A67" s="386"/>
      <c r="B67" s="66"/>
      <c r="C67" s="121"/>
      <c r="D67" s="67"/>
      <c r="E67" s="192">
        <f t="shared" si="4"/>
        <v>0</v>
      </c>
      <c r="F67" s="382"/>
      <c r="G67" s="382"/>
      <c r="H67" s="382"/>
    </row>
    <row r="68" spans="1:8" x14ac:dyDescent="0.2">
      <c r="A68" s="387"/>
      <c r="B68" s="66"/>
      <c r="C68" s="121"/>
      <c r="D68" s="67"/>
      <c r="E68" s="192">
        <f t="shared" si="4"/>
        <v>0</v>
      </c>
      <c r="F68" s="383"/>
      <c r="G68" s="383"/>
      <c r="H68" s="383"/>
    </row>
    <row r="69" spans="1:8" x14ac:dyDescent="0.2">
      <c r="A69" s="385"/>
      <c r="B69" s="66"/>
      <c r="C69" s="121"/>
      <c r="D69" s="67"/>
      <c r="E69" s="192">
        <f t="shared" si="4"/>
        <v>0</v>
      </c>
      <c r="F69" s="381" t="str">
        <f t="shared" ref="F69" si="38">IF(A69="","",AVERAGE(C69:C72))</f>
        <v/>
      </c>
      <c r="G69" s="381" t="str">
        <f t="shared" ref="G69" si="39">IF(A69="","",SUM(D69:D72))</f>
        <v/>
      </c>
      <c r="H69" s="381" t="str">
        <f t="shared" ref="H69" si="40">IF(A69="","",AVERAGE(E69:E72))</f>
        <v/>
      </c>
    </row>
    <row r="70" spans="1:8" x14ac:dyDescent="0.2">
      <c r="A70" s="386"/>
      <c r="B70" s="66"/>
      <c r="C70" s="121"/>
      <c r="D70" s="67"/>
      <c r="E70" s="192">
        <f t="shared" si="4"/>
        <v>0</v>
      </c>
      <c r="F70" s="382"/>
      <c r="G70" s="382"/>
      <c r="H70" s="382"/>
    </row>
    <row r="71" spans="1:8" x14ac:dyDescent="0.2">
      <c r="A71" s="386"/>
      <c r="B71" s="66"/>
      <c r="C71" s="121"/>
      <c r="D71" s="67"/>
      <c r="E71" s="192">
        <f t="shared" si="4"/>
        <v>0</v>
      </c>
      <c r="F71" s="382"/>
      <c r="G71" s="382"/>
      <c r="H71" s="382"/>
    </row>
    <row r="72" spans="1:8" x14ac:dyDescent="0.2">
      <c r="A72" s="387"/>
      <c r="B72" s="66"/>
      <c r="C72" s="121"/>
      <c r="D72" s="67"/>
      <c r="E72" s="192">
        <f t="shared" si="4"/>
        <v>0</v>
      </c>
      <c r="F72" s="383"/>
      <c r="G72" s="383"/>
      <c r="H72" s="383"/>
    </row>
    <row r="73" spans="1:8" x14ac:dyDescent="0.2">
      <c r="A73" s="385"/>
      <c r="B73" s="66"/>
      <c r="C73" s="121"/>
      <c r="D73" s="67"/>
      <c r="E73" s="192">
        <f t="shared" si="4"/>
        <v>0</v>
      </c>
      <c r="F73" s="381" t="str">
        <f t="shared" ref="F73" si="41">IF(A73="","",AVERAGE(C73:C76))</f>
        <v/>
      </c>
      <c r="G73" s="381" t="str">
        <f t="shared" ref="G73" si="42">IF(A73="","",SUM(D73:D76))</f>
        <v/>
      </c>
      <c r="H73" s="381" t="str">
        <f t="shared" ref="H73" si="43">IF(A73="","",AVERAGE(E73:E76))</f>
        <v/>
      </c>
    </row>
    <row r="74" spans="1:8" x14ac:dyDescent="0.2">
      <c r="A74" s="386"/>
      <c r="B74" s="66"/>
      <c r="C74" s="121"/>
      <c r="D74" s="67"/>
      <c r="E74" s="192">
        <f t="shared" si="4"/>
        <v>0</v>
      </c>
      <c r="F74" s="382"/>
      <c r="G74" s="382"/>
      <c r="H74" s="382"/>
    </row>
    <row r="75" spans="1:8" x14ac:dyDescent="0.2">
      <c r="A75" s="386"/>
      <c r="B75" s="66"/>
      <c r="C75" s="121"/>
      <c r="D75" s="67"/>
      <c r="E75" s="192">
        <f t="shared" si="4"/>
        <v>0</v>
      </c>
      <c r="F75" s="382"/>
      <c r="G75" s="382"/>
      <c r="H75" s="382"/>
    </row>
    <row r="76" spans="1:8" x14ac:dyDescent="0.2">
      <c r="A76" s="387"/>
      <c r="B76" s="66"/>
      <c r="C76" s="121"/>
      <c r="D76" s="67"/>
      <c r="E76" s="192">
        <f t="shared" si="4"/>
        <v>0</v>
      </c>
      <c r="F76" s="383"/>
      <c r="G76" s="383"/>
      <c r="H76" s="383"/>
    </row>
    <row r="77" spans="1:8" x14ac:dyDescent="0.2">
      <c r="A77" s="385"/>
      <c r="B77" s="66"/>
      <c r="C77" s="121"/>
      <c r="D77" s="67"/>
      <c r="E77" s="192">
        <f t="shared" si="4"/>
        <v>0</v>
      </c>
      <c r="F77" s="381" t="str">
        <f t="shared" ref="F77" si="44">IF(A77="","",AVERAGE(C77:C80))</f>
        <v/>
      </c>
      <c r="G77" s="381" t="str">
        <f t="shared" ref="G77" si="45">IF(A77="","",SUM(D77:D80))</f>
        <v/>
      </c>
      <c r="H77" s="381" t="str">
        <f t="shared" ref="H77" si="46">IF(A77="","",AVERAGE(E77:E80))</f>
        <v/>
      </c>
    </row>
    <row r="78" spans="1:8" x14ac:dyDescent="0.2">
      <c r="A78" s="386"/>
      <c r="B78" s="66"/>
      <c r="C78" s="121"/>
      <c r="D78" s="67"/>
      <c r="E78" s="192">
        <f t="shared" si="4"/>
        <v>0</v>
      </c>
      <c r="F78" s="382"/>
      <c r="G78" s="382"/>
      <c r="H78" s="382"/>
    </row>
    <row r="79" spans="1:8" x14ac:dyDescent="0.2">
      <c r="A79" s="386"/>
      <c r="B79" s="66"/>
      <c r="C79" s="121"/>
      <c r="D79" s="67"/>
      <c r="E79" s="192">
        <f t="shared" si="4"/>
        <v>0</v>
      </c>
      <c r="F79" s="382"/>
      <c r="G79" s="382"/>
      <c r="H79" s="382"/>
    </row>
    <row r="80" spans="1:8" x14ac:dyDescent="0.2">
      <c r="A80" s="387"/>
      <c r="B80" s="66"/>
      <c r="C80" s="121"/>
      <c r="D80" s="67"/>
      <c r="E80" s="192">
        <f t="shared" si="4"/>
        <v>0</v>
      </c>
      <c r="F80" s="383"/>
      <c r="G80" s="383"/>
      <c r="H80" s="383"/>
    </row>
    <row r="81" spans="1:8" x14ac:dyDescent="0.2">
      <c r="A81" s="385"/>
      <c r="B81" s="66"/>
      <c r="C81" s="121"/>
      <c r="D81" s="67"/>
      <c r="E81" s="192">
        <f t="shared" si="4"/>
        <v>0</v>
      </c>
      <c r="F81" s="381" t="str">
        <f t="shared" ref="F81" si="47">IF(A81="","",AVERAGE(C81:C84))</f>
        <v/>
      </c>
      <c r="G81" s="381" t="str">
        <f t="shared" ref="G81" si="48">IF(A81="","",SUM(D81:D84))</f>
        <v/>
      </c>
      <c r="H81" s="381" t="str">
        <f t="shared" ref="H81" si="49">IF(A81="","",AVERAGE(E81:E84))</f>
        <v/>
      </c>
    </row>
    <row r="82" spans="1:8" x14ac:dyDescent="0.2">
      <c r="A82" s="386"/>
      <c r="B82" s="66"/>
      <c r="C82" s="121"/>
      <c r="D82" s="67"/>
      <c r="E82" s="192">
        <f t="shared" ref="E82:E145" si="50">0.489*(C82^0.89)</f>
        <v>0</v>
      </c>
      <c r="F82" s="382"/>
      <c r="G82" s="382"/>
      <c r="H82" s="382"/>
    </row>
    <row r="83" spans="1:8" x14ac:dyDescent="0.2">
      <c r="A83" s="386"/>
      <c r="B83" s="66"/>
      <c r="C83" s="121"/>
      <c r="D83" s="67"/>
      <c r="E83" s="192">
        <f t="shared" si="50"/>
        <v>0</v>
      </c>
      <c r="F83" s="382"/>
      <c r="G83" s="382"/>
      <c r="H83" s="382"/>
    </row>
    <row r="84" spans="1:8" x14ac:dyDescent="0.2">
      <c r="A84" s="387"/>
      <c r="B84" s="66"/>
      <c r="C84" s="121"/>
      <c r="D84" s="67"/>
      <c r="E84" s="192">
        <f t="shared" si="50"/>
        <v>0</v>
      </c>
      <c r="F84" s="383"/>
      <c r="G84" s="383"/>
      <c r="H84" s="383"/>
    </row>
    <row r="85" spans="1:8" x14ac:dyDescent="0.2">
      <c r="A85" s="385"/>
      <c r="B85" s="66"/>
      <c r="C85" s="121"/>
      <c r="D85" s="67"/>
      <c r="E85" s="192">
        <f t="shared" si="50"/>
        <v>0</v>
      </c>
      <c r="F85" s="381" t="str">
        <f t="shared" ref="F85" si="51">IF(A85="","",AVERAGE(C85:C88))</f>
        <v/>
      </c>
      <c r="G85" s="381" t="str">
        <f t="shared" ref="G85" si="52">IF(A85="","",SUM(D85:D88))</f>
        <v/>
      </c>
      <c r="H85" s="381" t="str">
        <f t="shared" ref="H85" si="53">IF(A85="","",AVERAGE(E85:E88))</f>
        <v/>
      </c>
    </row>
    <row r="86" spans="1:8" x14ac:dyDescent="0.2">
      <c r="A86" s="386"/>
      <c r="B86" s="66"/>
      <c r="C86" s="121"/>
      <c r="D86" s="67"/>
      <c r="E86" s="192">
        <f t="shared" si="50"/>
        <v>0</v>
      </c>
      <c r="F86" s="382"/>
      <c r="G86" s="382"/>
      <c r="H86" s="382"/>
    </row>
    <row r="87" spans="1:8" x14ac:dyDescent="0.2">
      <c r="A87" s="386"/>
      <c r="B87" s="66"/>
      <c r="C87" s="121"/>
      <c r="D87" s="67"/>
      <c r="E87" s="192">
        <f t="shared" si="50"/>
        <v>0</v>
      </c>
      <c r="F87" s="382"/>
      <c r="G87" s="382"/>
      <c r="H87" s="382"/>
    </row>
    <row r="88" spans="1:8" x14ac:dyDescent="0.2">
      <c r="A88" s="387"/>
      <c r="B88" s="66"/>
      <c r="C88" s="121"/>
      <c r="D88" s="67"/>
      <c r="E88" s="192">
        <f t="shared" si="50"/>
        <v>0</v>
      </c>
      <c r="F88" s="383"/>
      <c r="G88" s="383"/>
      <c r="H88" s="383"/>
    </row>
    <row r="89" spans="1:8" x14ac:dyDescent="0.2">
      <c r="A89" s="385"/>
      <c r="B89" s="66"/>
      <c r="C89" s="121"/>
      <c r="D89" s="67"/>
      <c r="E89" s="192">
        <f t="shared" si="50"/>
        <v>0</v>
      </c>
      <c r="F89" s="381" t="str">
        <f t="shared" ref="F89" si="54">IF(A89="","",AVERAGE(C89:C92))</f>
        <v/>
      </c>
      <c r="G89" s="381" t="str">
        <f t="shared" ref="G89" si="55">IF(A89="","",SUM(D89:D92))</f>
        <v/>
      </c>
      <c r="H89" s="381" t="str">
        <f t="shared" ref="H89" si="56">IF(A89="","",AVERAGE(E89:E92))</f>
        <v/>
      </c>
    </row>
    <row r="90" spans="1:8" x14ac:dyDescent="0.2">
      <c r="A90" s="386"/>
      <c r="B90" s="66"/>
      <c r="C90" s="121"/>
      <c r="D90" s="67"/>
      <c r="E90" s="192">
        <f t="shared" si="50"/>
        <v>0</v>
      </c>
      <c r="F90" s="382"/>
      <c r="G90" s="382"/>
      <c r="H90" s="382"/>
    </row>
    <row r="91" spans="1:8" x14ac:dyDescent="0.2">
      <c r="A91" s="386"/>
      <c r="B91" s="66"/>
      <c r="C91" s="121"/>
      <c r="D91" s="67"/>
      <c r="E91" s="192">
        <f t="shared" si="50"/>
        <v>0</v>
      </c>
      <c r="F91" s="382"/>
      <c r="G91" s="382"/>
      <c r="H91" s="382"/>
    </row>
    <row r="92" spans="1:8" x14ac:dyDescent="0.2">
      <c r="A92" s="387"/>
      <c r="B92" s="66"/>
      <c r="C92" s="121"/>
      <c r="D92" s="67"/>
      <c r="E92" s="192">
        <f t="shared" si="50"/>
        <v>0</v>
      </c>
      <c r="F92" s="383"/>
      <c r="G92" s="383"/>
      <c r="H92" s="383"/>
    </row>
    <row r="93" spans="1:8" x14ac:dyDescent="0.2">
      <c r="A93" s="385"/>
      <c r="B93" s="66"/>
      <c r="C93" s="121"/>
      <c r="D93" s="67"/>
      <c r="E93" s="192">
        <f t="shared" si="50"/>
        <v>0</v>
      </c>
      <c r="F93" s="381" t="str">
        <f t="shared" ref="F93" si="57">IF(A93="","",AVERAGE(C93:C96))</f>
        <v/>
      </c>
      <c r="G93" s="381" t="str">
        <f t="shared" ref="G93" si="58">IF(A93="","",SUM(D93:D96))</f>
        <v/>
      </c>
      <c r="H93" s="381" t="str">
        <f t="shared" ref="H93" si="59">IF(A93="","",AVERAGE(E93:E96))</f>
        <v/>
      </c>
    </row>
    <row r="94" spans="1:8" x14ac:dyDescent="0.2">
      <c r="A94" s="386"/>
      <c r="B94" s="66"/>
      <c r="C94" s="121"/>
      <c r="D94" s="67"/>
      <c r="E94" s="192">
        <f t="shared" si="50"/>
        <v>0</v>
      </c>
      <c r="F94" s="382"/>
      <c r="G94" s="382"/>
      <c r="H94" s="382"/>
    </row>
    <row r="95" spans="1:8" x14ac:dyDescent="0.2">
      <c r="A95" s="386"/>
      <c r="B95" s="66"/>
      <c r="C95" s="121"/>
      <c r="D95" s="67"/>
      <c r="E95" s="192">
        <f t="shared" si="50"/>
        <v>0</v>
      </c>
      <c r="F95" s="382"/>
      <c r="G95" s="382"/>
      <c r="H95" s="382"/>
    </row>
    <row r="96" spans="1:8" x14ac:dyDescent="0.2">
      <c r="A96" s="387"/>
      <c r="B96" s="66"/>
      <c r="C96" s="121"/>
      <c r="D96" s="67"/>
      <c r="E96" s="192">
        <f t="shared" si="50"/>
        <v>0</v>
      </c>
      <c r="F96" s="383"/>
      <c r="G96" s="383"/>
      <c r="H96" s="383"/>
    </row>
    <row r="97" spans="1:8" x14ac:dyDescent="0.2">
      <c r="A97" s="385"/>
      <c r="B97" s="66"/>
      <c r="C97" s="121"/>
      <c r="D97" s="67"/>
      <c r="E97" s="192">
        <f t="shared" si="50"/>
        <v>0</v>
      </c>
      <c r="F97" s="381" t="str">
        <f t="shared" ref="F97" si="60">IF(A97="","",AVERAGE(C97:C100))</f>
        <v/>
      </c>
      <c r="G97" s="381" t="str">
        <f t="shared" ref="G97" si="61">IF(A97="","",SUM(D97:D100))</f>
        <v/>
      </c>
      <c r="H97" s="381" t="str">
        <f t="shared" ref="H97" si="62">IF(A97="","",AVERAGE(E97:E100))</f>
        <v/>
      </c>
    </row>
    <row r="98" spans="1:8" x14ac:dyDescent="0.2">
      <c r="A98" s="386"/>
      <c r="B98" s="66"/>
      <c r="C98" s="121"/>
      <c r="D98" s="67"/>
      <c r="E98" s="192">
        <f t="shared" si="50"/>
        <v>0</v>
      </c>
      <c r="F98" s="382"/>
      <c r="G98" s="382"/>
      <c r="H98" s="382"/>
    </row>
    <row r="99" spans="1:8" x14ac:dyDescent="0.2">
      <c r="A99" s="386"/>
      <c r="B99" s="66"/>
      <c r="C99" s="121"/>
      <c r="D99" s="67"/>
      <c r="E99" s="192">
        <f t="shared" si="50"/>
        <v>0</v>
      </c>
      <c r="F99" s="382"/>
      <c r="G99" s="382"/>
      <c r="H99" s="382"/>
    </row>
    <row r="100" spans="1:8" x14ac:dyDescent="0.2">
      <c r="A100" s="387"/>
      <c r="B100" s="66"/>
      <c r="C100" s="121"/>
      <c r="D100" s="67"/>
      <c r="E100" s="192">
        <f t="shared" si="50"/>
        <v>0</v>
      </c>
      <c r="F100" s="383"/>
      <c r="G100" s="383"/>
      <c r="H100" s="383"/>
    </row>
    <row r="101" spans="1:8" x14ac:dyDescent="0.2">
      <c r="A101" s="385"/>
      <c r="B101" s="66"/>
      <c r="C101" s="121"/>
      <c r="D101" s="67"/>
      <c r="E101" s="192">
        <f t="shared" si="50"/>
        <v>0</v>
      </c>
      <c r="F101" s="381" t="str">
        <f t="shared" ref="F101" si="63">IF(A101="","",AVERAGE(C101:C104))</f>
        <v/>
      </c>
      <c r="G101" s="381" t="str">
        <f t="shared" ref="G101" si="64">IF(A101="","",SUM(D101:D104))</f>
        <v/>
      </c>
      <c r="H101" s="381" t="str">
        <f t="shared" ref="H101" si="65">IF(A101="","",AVERAGE(E101:E104))</f>
        <v/>
      </c>
    </row>
    <row r="102" spans="1:8" x14ac:dyDescent="0.2">
      <c r="A102" s="386"/>
      <c r="B102" s="66"/>
      <c r="C102" s="121"/>
      <c r="D102" s="67"/>
      <c r="E102" s="192">
        <f t="shared" si="50"/>
        <v>0</v>
      </c>
      <c r="F102" s="382"/>
      <c r="G102" s="382"/>
      <c r="H102" s="382"/>
    </row>
    <row r="103" spans="1:8" x14ac:dyDescent="0.2">
      <c r="A103" s="386"/>
      <c r="B103" s="66"/>
      <c r="C103" s="121"/>
      <c r="D103" s="67"/>
      <c r="E103" s="192">
        <f t="shared" si="50"/>
        <v>0</v>
      </c>
      <c r="F103" s="382"/>
      <c r="G103" s="382"/>
      <c r="H103" s="382"/>
    </row>
    <row r="104" spans="1:8" x14ac:dyDescent="0.2">
      <c r="A104" s="387"/>
      <c r="B104" s="66"/>
      <c r="C104" s="121"/>
      <c r="D104" s="67"/>
      <c r="E104" s="192">
        <f t="shared" si="50"/>
        <v>0</v>
      </c>
      <c r="F104" s="383"/>
      <c r="G104" s="383"/>
      <c r="H104" s="383"/>
    </row>
    <row r="105" spans="1:8" x14ac:dyDescent="0.2">
      <c r="A105" s="385"/>
      <c r="B105" s="66"/>
      <c r="C105" s="121"/>
      <c r="D105" s="67"/>
      <c r="E105" s="192">
        <f t="shared" si="50"/>
        <v>0</v>
      </c>
      <c r="F105" s="381" t="str">
        <f t="shared" ref="F105" si="66">IF(A105="","",AVERAGE(C105:C108))</f>
        <v/>
      </c>
      <c r="G105" s="381" t="str">
        <f t="shared" ref="G105" si="67">IF(A105="","",SUM(D105:D108))</f>
        <v/>
      </c>
      <c r="H105" s="381" t="str">
        <f t="shared" ref="H105" si="68">IF(A105="","",AVERAGE(E105:E108))</f>
        <v/>
      </c>
    </row>
    <row r="106" spans="1:8" x14ac:dyDescent="0.2">
      <c r="A106" s="386"/>
      <c r="B106" s="66"/>
      <c r="C106" s="121"/>
      <c r="D106" s="67"/>
      <c r="E106" s="192">
        <f t="shared" si="50"/>
        <v>0</v>
      </c>
      <c r="F106" s="382"/>
      <c r="G106" s="382"/>
      <c r="H106" s="382"/>
    </row>
    <row r="107" spans="1:8" x14ac:dyDescent="0.2">
      <c r="A107" s="386"/>
      <c r="B107" s="66"/>
      <c r="C107" s="121"/>
      <c r="D107" s="67"/>
      <c r="E107" s="192">
        <f t="shared" si="50"/>
        <v>0</v>
      </c>
      <c r="F107" s="382"/>
      <c r="G107" s="382"/>
      <c r="H107" s="382"/>
    </row>
    <row r="108" spans="1:8" x14ac:dyDescent="0.2">
      <c r="A108" s="387"/>
      <c r="B108" s="66"/>
      <c r="C108" s="121"/>
      <c r="D108" s="67"/>
      <c r="E108" s="192">
        <f t="shared" si="50"/>
        <v>0</v>
      </c>
      <c r="F108" s="383"/>
      <c r="G108" s="383"/>
      <c r="H108" s="383"/>
    </row>
    <row r="109" spans="1:8" x14ac:dyDescent="0.2">
      <c r="A109" s="385"/>
      <c r="B109" s="66"/>
      <c r="C109" s="121"/>
      <c r="D109" s="67"/>
      <c r="E109" s="192">
        <f t="shared" si="50"/>
        <v>0</v>
      </c>
      <c r="F109" s="381" t="str">
        <f t="shared" ref="F109" si="69">IF(A109="","",AVERAGE(C109:C112))</f>
        <v/>
      </c>
      <c r="G109" s="381" t="str">
        <f t="shared" ref="G109" si="70">IF(A109="","",SUM(D109:D112))</f>
        <v/>
      </c>
      <c r="H109" s="381" t="str">
        <f t="shared" ref="H109" si="71">IF(A109="","",AVERAGE(E109:E112))</f>
        <v/>
      </c>
    </row>
    <row r="110" spans="1:8" x14ac:dyDescent="0.2">
      <c r="A110" s="386"/>
      <c r="B110" s="66"/>
      <c r="C110" s="121"/>
      <c r="D110" s="67"/>
      <c r="E110" s="192">
        <f t="shared" si="50"/>
        <v>0</v>
      </c>
      <c r="F110" s="382"/>
      <c r="G110" s="382"/>
      <c r="H110" s="382"/>
    </row>
    <row r="111" spans="1:8" x14ac:dyDescent="0.2">
      <c r="A111" s="386"/>
      <c r="B111" s="66"/>
      <c r="C111" s="121"/>
      <c r="D111" s="67"/>
      <c r="E111" s="192">
        <f t="shared" si="50"/>
        <v>0</v>
      </c>
      <c r="F111" s="382"/>
      <c r="G111" s="382"/>
      <c r="H111" s="382"/>
    </row>
    <row r="112" spans="1:8" x14ac:dyDescent="0.2">
      <c r="A112" s="387"/>
      <c r="B112" s="66"/>
      <c r="C112" s="121"/>
      <c r="D112" s="67"/>
      <c r="E112" s="192">
        <f t="shared" si="50"/>
        <v>0</v>
      </c>
      <c r="F112" s="383"/>
      <c r="G112" s="383"/>
      <c r="H112" s="383"/>
    </row>
    <row r="113" spans="1:8" x14ac:dyDescent="0.2">
      <c r="A113" s="385"/>
      <c r="B113" s="66"/>
      <c r="C113" s="121"/>
      <c r="D113" s="67"/>
      <c r="E113" s="192">
        <f t="shared" si="50"/>
        <v>0</v>
      </c>
      <c r="F113" s="381" t="str">
        <f t="shared" ref="F113" si="72">IF(A113="","",AVERAGE(C113:C116))</f>
        <v/>
      </c>
      <c r="G113" s="381" t="str">
        <f t="shared" ref="G113" si="73">IF(A113="","",SUM(D113:D116))</f>
        <v/>
      </c>
      <c r="H113" s="381" t="str">
        <f t="shared" ref="H113" si="74">IF(A113="","",AVERAGE(E113:E116))</f>
        <v/>
      </c>
    </row>
    <row r="114" spans="1:8" x14ac:dyDescent="0.2">
      <c r="A114" s="386"/>
      <c r="B114" s="66"/>
      <c r="C114" s="121"/>
      <c r="D114" s="67"/>
      <c r="E114" s="192">
        <f t="shared" si="50"/>
        <v>0</v>
      </c>
      <c r="F114" s="382"/>
      <c r="G114" s="382"/>
      <c r="H114" s="382"/>
    </row>
    <row r="115" spans="1:8" x14ac:dyDescent="0.2">
      <c r="A115" s="386"/>
      <c r="B115" s="66"/>
      <c r="C115" s="121"/>
      <c r="D115" s="67"/>
      <c r="E115" s="192">
        <f t="shared" si="50"/>
        <v>0</v>
      </c>
      <c r="F115" s="382"/>
      <c r="G115" s="382"/>
      <c r="H115" s="382"/>
    </row>
    <row r="116" spans="1:8" x14ac:dyDescent="0.2">
      <c r="A116" s="387"/>
      <c r="B116" s="66"/>
      <c r="C116" s="121"/>
      <c r="D116" s="67"/>
      <c r="E116" s="192">
        <f t="shared" si="50"/>
        <v>0</v>
      </c>
      <c r="F116" s="383"/>
      <c r="G116" s="383"/>
      <c r="H116" s="383"/>
    </row>
    <row r="117" spans="1:8" x14ac:dyDescent="0.2">
      <c r="A117" s="385"/>
      <c r="B117" s="66"/>
      <c r="C117" s="121"/>
      <c r="D117" s="67"/>
      <c r="E117" s="192">
        <f t="shared" si="50"/>
        <v>0</v>
      </c>
      <c r="F117" s="381" t="str">
        <f t="shared" ref="F117" si="75">IF(A117="","",AVERAGE(C117:C120))</f>
        <v/>
      </c>
      <c r="G117" s="381" t="str">
        <f t="shared" ref="G117" si="76">IF(A117="","",SUM(D117:D120))</f>
        <v/>
      </c>
      <c r="H117" s="381" t="str">
        <f t="shared" ref="H117" si="77">IF(A117="","",AVERAGE(E117:E120))</f>
        <v/>
      </c>
    </row>
    <row r="118" spans="1:8" x14ac:dyDescent="0.2">
      <c r="A118" s="386"/>
      <c r="B118" s="66"/>
      <c r="C118" s="121"/>
      <c r="D118" s="67"/>
      <c r="E118" s="192">
        <f t="shared" si="50"/>
        <v>0</v>
      </c>
      <c r="F118" s="382"/>
      <c r="G118" s="382"/>
      <c r="H118" s="382"/>
    </row>
    <row r="119" spans="1:8" x14ac:dyDescent="0.2">
      <c r="A119" s="386"/>
      <c r="B119" s="66"/>
      <c r="C119" s="121"/>
      <c r="D119" s="67"/>
      <c r="E119" s="192">
        <f t="shared" si="50"/>
        <v>0</v>
      </c>
      <c r="F119" s="382"/>
      <c r="G119" s="382"/>
      <c r="H119" s="382"/>
    </row>
    <row r="120" spans="1:8" x14ac:dyDescent="0.2">
      <c r="A120" s="387"/>
      <c r="B120" s="66"/>
      <c r="C120" s="121"/>
      <c r="D120" s="67"/>
      <c r="E120" s="192">
        <f t="shared" si="50"/>
        <v>0</v>
      </c>
      <c r="F120" s="383"/>
      <c r="G120" s="383"/>
      <c r="H120" s="383"/>
    </row>
    <row r="121" spans="1:8" x14ac:dyDescent="0.2">
      <c r="A121" s="385"/>
      <c r="B121" s="66"/>
      <c r="C121" s="121"/>
      <c r="D121" s="67"/>
      <c r="E121" s="192">
        <f t="shared" si="50"/>
        <v>0</v>
      </c>
      <c r="F121" s="381" t="str">
        <f t="shared" ref="F121" si="78">IF(A121="","",AVERAGE(C121:C124))</f>
        <v/>
      </c>
      <c r="G121" s="381" t="str">
        <f t="shared" ref="G121" si="79">IF(A121="","",SUM(D121:D124))</f>
        <v/>
      </c>
      <c r="H121" s="381" t="str">
        <f t="shared" ref="H121" si="80">IF(A121="","",AVERAGE(E121:E124))</f>
        <v/>
      </c>
    </row>
    <row r="122" spans="1:8" x14ac:dyDescent="0.2">
      <c r="A122" s="386"/>
      <c r="B122" s="66"/>
      <c r="C122" s="121"/>
      <c r="D122" s="67"/>
      <c r="E122" s="192">
        <f t="shared" si="50"/>
        <v>0</v>
      </c>
      <c r="F122" s="382"/>
      <c r="G122" s="382"/>
      <c r="H122" s="382"/>
    </row>
    <row r="123" spans="1:8" x14ac:dyDescent="0.2">
      <c r="A123" s="386"/>
      <c r="B123" s="66"/>
      <c r="C123" s="121"/>
      <c r="D123" s="67"/>
      <c r="E123" s="192">
        <f t="shared" si="50"/>
        <v>0</v>
      </c>
      <c r="F123" s="382"/>
      <c r="G123" s="382"/>
      <c r="H123" s="382"/>
    </row>
    <row r="124" spans="1:8" x14ac:dyDescent="0.2">
      <c r="A124" s="387"/>
      <c r="B124" s="66"/>
      <c r="C124" s="121"/>
      <c r="D124" s="67"/>
      <c r="E124" s="192">
        <f t="shared" si="50"/>
        <v>0</v>
      </c>
      <c r="F124" s="383"/>
      <c r="G124" s="383"/>
      <c r="H124" s="383"/>
    </row>
    <row r="125" spans="1:8" x14ac:dyDescent="0.2">
      <c r="A125" s="385"/>
      <c r="B125" s="66"/>
      <c r="C125" s="121"/>
      <c r="D125" s="67"/>
      <c r="E125" s="192">
        <f t="shared" si="50"/>
        <v>0</v>
      </c>
      <c r="F125" s="381" t="str">
        <f t="shared" ref="F125" si="81">IF(A125="","",AVERAGE(C125:C128))</f>
        <v/>
      </c>
      <c r="G125" s="381" t="str">
        <f t="shared" ref="G125" si="82">IF(A125="","",SUM(D125:D128))</f>
        <v/>
      </c>
      <c r="H125" s="381" t="str">
        <f t="shared" ref="H125" si="83">IF(A125="","",AVERAGE(E125:E128))</f>
        <v/>
      </c>
    </row>
    <row r="126" spans="1:8" x14ac:dyDescent="0.2">
      <c r="A126" s="386"/>
      <c r="B126" s="66"/>
      <c r="C126" s="121"/>
      <c r="D126" s="67"/>
      <c r="E126" s="192">
        <f t="shared" si="50"/>
        <v>0</v>
      </c>
      <c r="F126" s="382"/>
      <c r="G126" s="382"/>
      <c r="H126" s="382"/>
    </row>
    <row r="127" spans="1:8" x14ac:dyDescent="0.2">
      <c r="A127" s="386"/>
      <c r="B127" s="66"/>
      <c r="C127" s="121"/>
      <c r="D127" s="67"/>
      <c r="E127" s="192">
        <f t="shared" si="50"/>
        <v>0</v>
      </c>
      <c r="F127" s="382"/>
      <c r="G127" s="382"/>
      <c r="H127" s="382"/>
    </row>
    <row r="128" spans="1:8" x14ac:dyDescent="0.2">
      <c r="A128" s="387"/>
      <c r="B128" s="66"/>
      <c r="C128" s="121"/>
      <c r="D128" s="67"/>
      <c r="E128" s="192">
        <f t="shared" si="50"/>
        <v>0</v>
      </c>
      <c r="F128" s="383"/>
      <c r="G128" s="383"/>
      <c r="H128" s="383"/>
    </row>
    <row r="129" spans="1:8" x14ac:dyDescent="0.2">
      <c r="A129" s="385"/>
      <c r="B129" s="66"/>
      <c r="C129" s="121"/>
      <c r="D129" s="67"/>
      <c r="E129" s="192">
        <f t="shared" si="50"/>
        <v>0</v>
      </c>
      <c r="F129" s="381" t="str">
        <f t="shared" ref="F129" si="84">IF(A129="","",AVERAGE(C129:C132))</f>
        <v/>
      </c>
      <c r="G129" s="381" t="str">
        <f t="shared" ref="G129" si="85">IF(A129="","",SUM(D129:D132))</f>
        <v/>
      </c>
      <c r="H129" s="381" t="str">
        <f t="shared" ref="H129" si="86">IF(A129="","",AVERAGE(E129:E132))</f>
        <v/>
      </c>
    </row>
    <row r="130" spans="1:8" x14ac:dyDescent="0.2">
      <c r="A130" s="386"/>
      <c r="B130" s="66"/>
      <c r="C130" s="121"/>
      <c r="D130" s="67"/>
      <c r="E130" s="192">
        <f t="shared" si="50"/>
        <v>0</v>
      </c>
      <c r="F130" s="382"/>
      <c r="G130" s="382"/>
      <c r="H130" s="382"/>
    </row>
    <row r="131" spans="1:8" x14ac:dyDescent="0.2">
      <c r="A131" s="386"/>
      <c r="B131" s="66"/>
      <c r="C131" s="121"/>
      <c r="D131" s="67"/>
      <c r="E131" s="192">
        <f t="shared" si="50"/>
        <v>0</v>
      </c>
      <c r="F131" s="382"/>
      <c r="G131" s="382"/>
      <c r="H131" s="382"/>
    </row>
    <row r="132" spans="1:8" x14ac:dyDescent="0.2">
      <c r="A132" s="387"/>
      <c r="B132" s="66"/>
      <c r="C132" s="121"/>
      <c r="D132" s="67"/>
      <c r="E132" s="192">
        <f t="shared" si="50"/>
        <v>0</v>
      </c>
      <c r="F132" s="383"/>
      <c r="G132" s="383"/>
      <c r="H132" s="383"/>
    </row>
    <row r="133" spans="1:8" x14ac:dyDescent="0.2">
      <c r="A133" s="385"/>
      <c r="B133" s="66"/>
      <c r="C133" s="121"/>
      <c r="D133" s="67"/>
      <c r="E133" s="192">
        <f t="shared" si="50"/>
        <v>0</v>
      </c>
      <c r="F133" s="381" t="str">
        <f t="shared" ref="F133" si="87">IF(A133="","",AVERAGE(C133:C136))</f>
        <v/>
      </c>
      <c r="G133" s="381" t="str">
        <f t="shared" ref="G133" si="88">IF(A133="","",SUM(D133:D136))</f>
        <v/>
      </c>
      <c r="H133" s="381" t="str">
        <f t="shared" ref="H133" si="89">IF(A133="","",AVERAGE(E133:E136))</f>
        <v/>
      </c>
    </row>
    <row r="134" spans="1:8" x14ac:dyDescent="0.2">
      <c r="A134" s="386"/>
      <c r="B134" s="66"/>
      <c r="C134" s="121"/>
      <c r="D134" s="67"/>
      <c r="E134" s="192">
        <f t="shared" si="50"/>
        <v>0</v>
      </c>
      <c r="F134" s="382"/>
      <c r="G134" s="382"/>
      <c r="H134" s="382"/>
    </row>
    <row r="135" spans="1:8" x14ac:dyDescent="0.2">
      <c r="A135" s="386"/>
      <c r="B135" s="66"/>
      <c r="C135" s="121"/>
      <c r="D135" s="67"/>
      <c r="E135" s="192">
        <f t="shared" si="50"/>
        <v>0</v>
      </c>
      <c r="F135" s="382"/>
      <c r="G135" s="382"/>
      <c r="H135" s="382"/>
    </row>
    <row r="136" spans="1:8" x14ac:dyDescent="0.2">
      <c r="A136" s="387"/>
      <c r="B136" s="66"/>
      <c r="C136" s="121"/>
      <c r="D136" s="67"/>
      <c r="E136" s="192">
        <f t="shared" si="50"/>
        <v>0</v>
      </c>
      <c r="F136" s="383"/>
      <c r="G136" s="383"/>
      <c r="H136" s="383"/>
    </row>
    <row r="137" spans="1:8" x14ac:dyDescent="0.2">
      <c r="A137" s="385"/>
      <c r="B137" s="66"/>
      <c r="C137" s="121"/>
      <c r="D137" s="67"/>
      <c r="E137" s="192">
        <f t="shared" si="50"/>
        <v>0</v>
      </c>
      <c r="F137" s="381" t="str">
        <f t="shared" ref="F137" si="90">IF(A137="","",AVERAGE(C137:C140))</f>
        <v/>
      </c>
      <c r="G137" s="381" t="str">
        <f t="shared" ref="G137" si="91">IF(A137="","",SUM(D137:D140))</f>
        <v/>
      </c>
      <c r="H137" s="381" t="str">
        <f t="shared" ref="H137" si="92">IF(A137="","",AVERAGE(E137:E140))</f>
        <v/>
      </c>
    </row>
    <row r="138" spans="1:8" x14ac:dyDescent="0.2">
      <c r="A138" s="386"/>
      <c r="B138" s="66"/>
      <c r="C138" s="121"/>
      <c r="D138" s="67"/>
      <c r="E138" s="192">
        <f t="shared" si="50"/>
        <v>0</v>
      </c>
      <c r="F138" s="382"/>
      <c r="G138" s="382"/>
      <c r="H138" s="382"/>
    </row>
    <row r="139" spans="1:8" x14ac:dyDescent="0.2">
      <c r="A139" s="386"/>
      <c r="B139" s="66"/>
      <c r="C139" s="121"/>
      <c r="D139" s="67"/>
      <c r="E139" s="192">
        <f t="shared" si="50"/>
        <v>0</v>
      </c>
      <c r="F139" s="382"/>
      <c r="G139" s="382"/>
      <c r="H139" s="382"/>
    </row>
    <row r="140" spans="1:8" x14ac:dyDescent="0.2">
      <c r="A140" s="387"/>
      <c r="B140" s="66"/>
      <c r="C140" s="121"/>
      <c r="D140" s="67"/>
      <c r="E140" s="192">
        <f t="shared" si="50"/>
        <v>0</v>
      </c>
      <c r="F140" s="383"/>
      <c r="G140" s="383"/>
      <c r="H140" s="383"/>
    </row>
    <row r="141" spans="1:8" x14ac:dyDescent="0.2">
      <c r="A141" s="385"/>
      <c r="B141" s="66"/>
      <c r="C141" s="121"/>
      <c r="D141" s="67"/>
      <c r="E141" s="192">
        <f t="shared" si="50"/>
        <v>0</v>
      </c>
      <c r="F141" s="381" t="str">
        <f t="shared" ref="F141" si="93">IF(A141="","",AVERAGE(C141:C144))</f>
        <v/>
      </c>
      <c r="G141" s="381" t="str">
        <f t="shared" ref="G141" si="94">IF(A141="","",SUM(D141:D144))</f>
        <v/>
      </c>
      <c r="H141" s="381" t="str">
        <f t="shared" ref="H141" si="95">IF(A141="","",AVERAGE(E141:E144))</f>
        <v/>
      </c>
    </row>
    <row r="142" spans="1:8" x14ac:dyDescent="0.2">
      <c r="A142" s="386"/>
      <c r="B142" s="66"/>
      <c r="C142" s="121"/>
      <c r="D142" s="67"/>
      <c r="E142" s="192">
        <f t="shared" si="50"/>
        <v>0</v>
      </c>
      <c r="F142" s="382"/>
      <c r="G142" s="382"/>
      <c r="H142" s="382"/>
    </row>
    <row r="143" spans="1:8" x14ac:dyDescent="0.2">
      <c r="A143" s="386"/>
      <c r="B143" s="66"/>
      <c r="C143" s="121"/>
      <c r="D143" s="67"/>
      <c r="E143" s="192">
        <f t="shared" si="50"/>
        <v>0</v>
      </c>
      <c r="F143" s="382"/>
      <c r="G143" s="382"/>
      <c r="H143" s="382"/>
    </row>
    <row r="144" spans="1:8" x14ac:dyDescent="0.2">
      <c r="A144" s="387"/>
      <c r="B144" s="66"/>
      <c r="C144" s="121"/>
      <c r="D144" s="67"/>
      <c r="E144" s="192">
        <f t="shared" si="50"/>
        <v>0</v>
      </c>
      <c r="F144" s="383"/>
      <c r="G144" s="383"/>
      <c r="H144" s="383"/>
    </row>
    <row r="145" spans="1:8" x14ac:dyDescent="0.2">
      <c r="A145" s="385"/>
      <c r="B145" s="66"/>
      <c r="C145" s="121"/>
      <c r="D145" s="67"/>
      <c r="E145" s="192">
        <f t="shared" si="50"/>
        <v>0</v>
      </c>
      <c r="F145" s="381" t="str">
        <f t="shared" ref="F145" si="96">IF(A145="","",AVERAGE(C145:C148))</f>
        <v/>
      </c>
      <c r="G145" s="381" t="str">
        <f t="shared" ref="G145" si="97">IF(A145="","",SUM(D145:D148))</f>
        <v/>
      </c>
      <c r="H145" s="381" t="str">
        <f t="shared" ref="H145" si="98">IF(A145="","",AVERAGE(E145:E148))</f>
        <v/>
      </c>
    </row>
    <row r="146" spans="1:8" x14ac:dyDescent="0.2">
      <c r="A146" s="386"/>
      <c r="B146" s="66"/>
      <c r="C146" s="121"/>
      <c r="D146" s="67"/>
      <c r="E146" s="192">
        <f t="shared" ref="E146:E209" si="99">0.489*(C146^0.89)</f>
        <v>0</v>
      </c>
      <c r="F146" s="382"/>
      <c r="G146" s="382"/>
      <c r="H146" s="382"/>
    </row>
    <row r="147" spans="1:8" x14ac:dyDescent="0.2">
      <c r="A147" s="386"/>
      <c r="B147" s="66"/>
      <c r="C147" s="121"/>
      <c r="D147" s="67"/>
      <c r="E147" s="192">
        <f t="shared" si="99"/>
        <v>0</v>
      </c>
      <c r="F147" s="382"/>
      <c r="G147" s="382"/>
      <c r="H147" s="382"/>
    </row>
    <row r="148" spans="1:8" x14ac:dyDescent="0.2">
      <c r="A148" s="387"/>
      <c r="B148" s="66"/>
      <c r="C148" s="121"/>
      <c r="D148" s="67"/>
      <c r="E148" s="192">
        <f t="shared" si="99"/>
        <v>0</v>
      </c>
      <c r="F148" s="383"/>
      <c r="G148" s="383"/>
      <c r="H148" s="383"/>
    </row>
    <row r="149" spans="1:8" x14ac:dyDescent="0.2">
      <c r="A149" s="385"/>
      <c r="B149" s="66"/>
      <c r="C149" s="121"/>
      <c r="D149" s="67"/>
      <c r="E149" s="192">
        <f t="shared" si="99"/>
        <v>0</v>
      </c>
      <c r="F149" s="381" t="str">
        <f t="shared" ref="F149" si="100">IF(A149="","",AVERAGE(C149:C152))</f>
        <v/>
      </c>
      <c r="G149" s="381" t="str">
        <f t="shared" ref="G149" si="101">IF(A149="","",SUM(D149:D152))</f>
        <v/>
      </c>
      <c r="H149" s="381" t="str">
        <f t="shared" ref="H149" si="102">IF(A149="","",AVERAGE(E149:E152))</f>
        <v/>
      </c>
    </row>
    <row r="150" spans="1:8" x14ac:dyDescent="0.2">
      <c r="A150" s="386"/>
      <c r="B150" s="66"/>
      <c r="C150" s="121"/>
      <c r="D150" s="67"/>
      <c r="E150" s="192">
        <f t="shared" si="99"/>
        <v>0</v>
      </c>
      <c r="F150" s="382"/>
      <c r="G150" s="382"/>
      <c r="H150" s="382"/>
    </row>
    <row r="151" spans="1:8" x14ac:dyDescent="0.2">
      <c r="A151" s="386"/>
      <c r="B151" s="66"/>
      <c r="C151" s="121"/>
      <c r="D151" s="67"/>
      <c r="E151" s="192">
        <f t="shared" si="99"/>
        <v>0</v>
      </c>
      <c r="F151" s="382"/>
      <c r="G151" s="382"/>
      <c r="H151" s="382"/>
    </row>
    <row r="152" spans="1:8" x14ac:dyDescent="0.2">
      <c r="A152" s="387"/>
      <c r="B152" s="66"/>
      <c r="C152" s="121"/>
      <c r="D152" s="67"/>
      <c r="E152" s="192">
        <f t="shared" si="99"/>
        <v>0</v>
      </c>
      <c r="F152" s="383"/>
      <c r="G152" s="383"/>
      <c r="H152" s="383"/>
    </row>
    <row r="153" spans="1:8" x14ac:dyDescent="0.2">
      <c r="A153" s="385"/>
      <c r="B153" s="66"/>
      <c r="C153" s="121"/>
      <c r="D153" s="67"/>
      <c r="E153" s="192">
        <f t="shared" si="99"/>
        <v>0</v>
      </c>
      <c r="F153" s="381" t="str">
        <f t="shared" ref="F153" si="103">IF(A153="","",AVERAGE(C153:C156))</f>
        <v/>
      </c>
      <c r="G153" s="381" t="str">
        <f t="shared" ref="G153" si="104">IF(A153="","",SUM(D153:D156))</f>
        <v/>
      </c>
      <c r="H153" s="381" t="str">
        <f t="shared" ref="H153" si="105">IF(A153="","",AVERAGE(E153:E156))</f>
        <v/>
      </c>
    </row>
    <row r="154" spans="1:8" x14ac:dyDescent="0.2">
      <c r="A154" s="386"/>
      <c r="B154" s="66"/>
      <c r="C154" s="121"/>
      <c r="D154" s="67"/>
      <c r="E154" s="192">
        <f t="shared" si="99"/>
        <v>0</v>
      </c>
      <c r="F154" s="382"/>
      <c r="G154" s="382"/>
      <c r="H154" s="382"/>
    </row>
    <row r="155" spans="1:8" x14ac:dyDescent="0.2">
      <c r="A155" s="386"/>
      <c r="B155" s="66"/>
      <c r="C155" s="121"/>
      <c r="D155" s="67"/>
      <c r="E155" s="192">
        <f t="shared" si="99"/>
        <v>0</v>
      </c>
      <c r="F155" s="382"/>
      <c r="G155" s="382"/>
      <c r="H155" s="382"/>
    </row>
    <row r="156" spans="1:8" x14ac:dyDescent="0.2">
      <c r="A156" s="387"/>
      <c r="B156" s="66"/>
      <c r="C156" s="121"/>
      <c r="D156" s="67"/>
      <c r="E156" s="192">
        <f t="shared" si="99"/>
        <v>0</v>
      </c>
      <c r="F156" s="383"/>
      <c r="G156" s="383"/>
      <c r="H156" s="383"/>
    </row>
    <row r="157" spans="1:8" x14ac:dyDescent="0.2">
      <c r="A157" s="385"/>
      <c r="B157" s="66"/>
      <c r="C157" s="121"/>
      <c r="D157" s="67"/>
      <c r="E157" s="192">
        <f t="shared" si="99"/>
        <v>0</v>
      </c>
      <c r="F157" s="381" t="str">
        <f t="shared" ref="F157" si="106">IF(A157="","",AVERAGE(C157:C160))</f>
        <v/>
      </c>
      <c r="G157" s="381" t="str">
        <f t="shared" ref="G157" si="107">IF(A157="","",SUM(D157:D160))</f>
        <v/>
      </c>
      <c r="H157" s="381" t="str">
        <f t="shared" ref="H157" si="108">IF(A157="","",AVERAGE(E157:E160))</f>
        <v/>
      </c>
    </row>
    <row r="158" spans="1:8" x14ac:dyDescent="0.2">
      <c r="A158" s="386"/>
      <c r="B158" s="66"/>
      <c r="C158" s="121"/>
      <c r="D158" s="67"/>
      <c r="E158" s="192">
        <f t="shared" si="99"/>
        <v>0</v>
      </c>
      <c r="F158" s="382"/>
      <c r="G158" s="382"/>
      <c r="H158" s="382"/>
    </row>
    <row r="159" spans="1:8" x14ac:dyDescent="0.2">
      <c r="A159" s="386"/>
      <c r="B159" s="66"/>
      <c r="C159" s="121"/>
      <c r="D159" s="67"/>
      <c r="E159" s="192">
        <f t="shared" si="99"/>
        <v>0</v>
      </c>
      <c r="F159" s="382"/>
      <c r="G159" s="382"/>
      <c r="H159" s="382"/>
    </row>
    <row r="160" spans="1:8" x14ac:dyDescent="0.2">
      <c r="A160" s="387"/>
      <c r="B160" s="66"/>
      <c r="C160" s="121"/>
      <c r="D160" s="67"/>
      <c r="E160" s="192">
        <f t="shared" si="99"/>
        <v>0</v>
      </c>
      <c r="F160" s="383"/>
      <c r="G160" s="383"/>
      <c r="H160" s="383"/>
    </row>
    <row r="161" spans="1:8" x14ac:dyDescent="0.2">
      <c r="A161" s="385"/>
      <c r="B161" s="66"/>
      <c r="C161" s="121"/>
      <c r="D161" s="67"/>
      <c r="E161" s="192">
        <f t="shared" si="99"/>
        <v>0</v>
      </c>
      <c r="F161" s="381" t="str">
        <f t="shared" ref="F161" si="109">IF(A161="","",AVERAGE(C161:C164))</f>
        <v/>
      </c>
      <c r="G161" s="381" t="str">
        <f t="shared" ref="G161" si="110">IF(A161="","",SUM(D161:D164))</f>
        <v/>
      </c>
      <c r="H161" s="381" t="str">
        <f t="shared" ref="H161" si="111">IF(A161="","",AVERAGE(E161:E164))</f>
        <v/>
      </c>
    </row>
    <row r="162" spans="1:8" x14ac:dyDescent="0.2">
      <c r="A162" s="386"/>
      <c r="B162" s="66"/>
      <c r="C162" s="121"/>
      <c r="D162" s="67"/>
      <c r="E162" s="192">
        <f t="shared" si="99"/>
        <v>0</v>
      </c>
      <c r="F162" s="382"/>
      <c r="G162" s="382"/>
      <c r="H162" s="382"/>
    </row>
    <row r="163" spans="1:8" x14ac:dyDescent="0.2">
      <c r="A163" s="386"/>
      <c r="B163" s="66"/>
      <c r="C163" s="121"/>
      <c r="D163" s="67"/>
      <c r="E163" s="192">
        <f t="shared" si="99"/>
        <v>0</v>
      </c>
      <c r="F163" s="382"/>
      <c r="G163" s="382"/>
      <c r="H163" s="382"/>
    </row>
    <row r="164" spans="1:8" x14ac:dyDescent="0.2">
      <c r="A164" s="387"/>
      <c r="B164" s="66"/>
      <c r="C164" s="121"/>
      <c r="D164" s="67"/>
      <c r="E164" s="192">
        <f t="shared" si="99"/>
        <v>0</v>
      </c>
      <c r="F164" s="383"/>
      <c r="G164" s="383"/>
      <c r="H164" s="383"/>
    </row>
    <row r="165" spans="1:8" x14ac:dyDescent="0.2">
      <c r="A165" s="385"/>
      <c r="B165" s="66"/>
      <c r="C165" s="121"/>
      <c r="D165" s="67"/>
      <c r="E165" s="192">
        <f t="shared" si="99"/>
        <v>0</v>
      </c>
      <c r="F165" s="381" t="str">
        <f t="shared" ref="F165" si="112">IF(A165="","",AVERAGE(C165:C168))</f>
        <v/>
      </c>
      <c r="G165" s="381" t="str">
        <f t="shared" ref="G165" si="113">IF(A165="","",SUM(D165:D168))</f>
        <v/>
      </c>
      <c r="H165" s="381" t="str">
        <f t="shared" ref="H165" si="114">IF(A165="","",AVERAGE(E165:E168))</f>
        <v/>
      </c>
    </row>
    <row r="166" spans="1:8" x14ac:dyDescent="0.2">
      <c r="A166" s="386"/>
      <c r="B166" s="66"/>
      <c r="C166" s="121"/>
      <c r="D166" s="67"/>
      <c r="E166" s="192">
        <f t="shared" si="99"/>
        <v>0</v>
      </c>
      <c r="F166" s="382"/>
      <c r="G166" s="382"/>
      <c r="H166" s="382"/>
    </row>
    <row r="167" spans="1:8" x14ac:dyDescent="0.2">
      <c r="A167" s="386"/>
      <c r="B167" s="66"/>
      <c r="C167" s="121"/>
      <c r="D167" s="67"/>
      <c r="E167" s="192">
        <f t="shared" si="99"/>
        <v>0</v>
      </c>
      <c r="F167" s="382"/>
      <c r="G167" s="382"/>
      <c r="H167" s="382"/>
    </row>
    <row r="168" spans="1:8" x14ac:dyDescent="0.2">
      <c r="A168" s="387"/>
      <c r="B168" s="66"/>
      <c r="C168" s="121"/>
      <c r="D168" s="67"/>
      <c r="E168" s="192">
        <f t="shared" si="99"/>
        <v>0</v>
      </c>
      <c r="F168" s="383"/>
      <c r="G168" s="383"/>
      <c r="H168" s="383"/>
    </row>
    <row r="169" spans="1:8" x14ac:dyDescent="0.2">
      <c r="A169" s="385"/>
      <c r="B169" s="66"/>
      <c r="C169" s="121"/>
      <c r="D169" s="67"/>
      <c r="E169" s="192">
        <f t="shared" si="99"/>
        <v>0</v>
      </c>
      <c r="F169" s="381" t="str">
        <f t="shared" ref="F169" si="115">IF(A169="","",AVERAGE(C169:C172))</f>
        <v/>
      </c>
      <c r="G169" s="381" t="str">
        <f t="shared" ref="G169" si="116">IF(A169="","",SUM(D169:D172))</f>
        <v/>
      </c>
      <c r="H169" s="381" t="str">
        <f t="shared" ref="H169" si="117">IF(A169="","",AVERAGE(E169:E172))</f>
        <v/>
      </c>
    </row>
    <row r="170" spans="1:8" x14ac:dyDescent="0.2">
      <c r="A170" s="386"/>
      <c r="B170" s="66"/>
      <c r="C170" s="121"/>
      <c r="D170" s="67"/>
      <c r="E170" s="192">
        <f t="shared" si="99"/>
        <v>0</v>
      </c>
      <c r="F170" s="382"/>
      <c r="G170" s="382"/>
      <c r="H170" s="382"/>
    </row>
    <row r="171" spans="1:8" x14ac:dyDescent="0.2">
      <c r="A171" s="386"/>
      <c r="B171" s="66"/>
      <c r="C171" s="121"/>
      <c r="D171" s="67"/>
      <c r="E171" s="192">
        <f t="shared" si="99"/>
        <v>0</v>
      </c>
      <c r="F171" s="382"/>
      <c r="G171" s="382"/>
      <c r="H171" s="382"/>
    </row>
    <row r="172" spans="1:8" x14ac:dyDescent="0.2">
      <c r="A172" s="387"/>
      <c r="B172" s="66"/>
      <c r="C172" s="121"/>
      <c r="D172" s="67"/>
      <c r="E172" s="192">
        <f t="shared" si="99"/>
        <v>0</v>
      </c>
      <c r="F172" s="383"/>
      <c r="G172" s="383"/>
      <c r="H172" s="383"/>
    </row>
    <row r="173" spans="1:8" x14ac:dyDescent="0.2">
      <c r="A173" s="385"/>
      <c r="B173" s="66"/>
      <c r="C173" s="121"/>
      <c r="D173" s="67"/>
      <c r="E173" s="192">
        <f t="shared" si="99"/>
        <v>0</v>
      </c>
      <c r="F173" s="381" t="str">
        <f t="shared" ref="F173" si="118">IF(A173="","",AVERAGE(C173:C176))</f>
        <v/>
      </c>
      <c r="G173" s="381" t="str">
        <f t="shared" ref="G173" si="119">IF(A173="","",SUM(D173:D176))</f>
        <v/>
      </c>
      <c r="H173" s="381" t="str">
        <f t="shared" ref="H173" si="120">IF(A173="","",AVERAGE(E173:E176))</f>
        <v/>
      </c>
    </row>
    <row r="174" spans="1:8" x14ac:dyDescent="0.2">
      <c r="A174" s="386"/>
      <c r="B174" s="66"/>
      <c r="C174" s="121"/>
      <c r="D174" s="67"/>
      <c r="E174" s="192">
        <f t="shared" si="99"/>
        <v>0</v>
      </c>
      <c r="F174" s="382"/>
      <c r="G174" s="382"/>
      <c r="H174" s="382"/>
    </row>
    <row r="175" spans="1:8" x14ac:dyDescent="0.2">
      <c r="A175" s="386"/>
      <c r="B175" s="66"/>
      <c r="C175" s="121"/>
      <c r="D175" s="67"/>
      <c r="E175" s="192">
        <f t="shared" si="99"/>
        <v>0</v>
      </c>
      <c r="F175" s="382"/>
      <c r="G175" s="382"/>
      <c r="H175" s="382"/>
    </row>
    <row r="176" spans="1:8" x14ac:dyDescent="0.2">
      <c r="A176" s="387"/>
      <c r="B176" s="66"/>
      <c r="C176" s="121"/>
      <c r="D176" s="67"/>
      <c r="E176" s="192">
        <f t="shared" si="99"/>
        <v>0</v>
      </c>
      <c r="F176" s="383"/>
      <c r="G176" s="383"/>
      <c r="H176" s="383"/>
    </row>
    <row r="177" spans="1:8" x14ac:dyDescent="0.2">
      <c r="A177" s="385"/>
      <c r="B177" s="66"/>
      <c r="C177" s="121"/>
      <c r="D177" s="67"/>
      <c r="E177" s="192">
        <f t="shared" si="99"/>
        <v>0</v>
      </c>
      <c r="F177" s="381" t="str">
        <f t="shared" ref="F177" si="121">IF(A177="","",AVERAGE(C177:C180))</f>
        <v/>
      </c>
      <c r="G177" s="381" t="str">
        <f t="shared" ref="G177" si="122">IF(A177="","",SUM(D177:D180))</f>
        <v/>
      </c>
      <c r="H177" s="381" t="str">
        <f t="shared" ref="H177" si="123">IF(A177="","",AVERAGE(E177:E180))</f>
        <v/>
      </c>
    </row>
    <row r="178" spans="1:8" x14ac:dyDescent="0.2">
      <c r="A178" s="386"/>
      <c r="B178" s="66"/>
      <c r="C178" s="121"/>
      <c r="D178" s="67"/>
      <c r="E178" s="192">
        <f t="shared" si="99"/>
        <v>0</v>
      </c>
      <c r="F178" s="382"/>
      <c r="G178" s="382"/>
      <c r="H178" s="382"/>
    </row>
    <row r="179" spans="1:8" x14ac:dyDescent="0.2">
      <c r="A179" s="386"/>
      <c r="B179" s="66"/>
      <c r="C179" s="121"/>
      <c r="D179" s="67"/>
      <c r="E179" s="192">
        <f t="shared" si="99"/>
        <v>0</v>
      </c>
      <c r="F179" s="382"/>
      <c r="G179" s="382"/>
      <c r="H179" s="382"/>
    </row>
    <row r="180" spans="1:8" x14ac:dyDescent="0.2">
      <c r="A180" s="387"/>
      <c r="B180" s="66"/>
      <c r="C180" s="121"/>
      <c r="D180" s="67"/>
      <c r="E180" s="192">
        <f t="shared" si="99"/>
        <v>0</v>
      </c>
      <c r="F180" s="383"/>
      <c r="G180" s="383"/>
      <c r="H180" s="383"/>
    </row>
    <row r="181" spans="1:8" x14ac:dyDescent="0.2">
      <c r="A181" s="385"/>
      <c r="B181" s="66"/>
      <c r="C181" s="121"/>
      <c r="D181" s="67"/>
      <c r="E181" s="192">
        <f t="shared" si="99"/>
        <v>0</v>
      </c>
      <c r="F181" s="381" t="str">
        <f t="shared" ref="F181" si="124">IF(A181="","",AVERAGE(C181:C184))</f>
        <v/>
      </c>
      <c r="G181" s="381" t="str">
        <f t="shared" ref="G181" si="125">IF(A181="","",SUM(D181:D184))</f>
        <v/>
      </c>
      <c r="H181" s="381" t="str">
        <f t="shared" ref="H181" si="126">IF(A181="","",AVERAGE(E181:E184))</f>
        <v/>
      </c>
    </row>
    <row r="182" spans="1:8" x14ac:dyDescent="0.2">
      <c r="A182" s="386"/>
      <c r="B182" s="66"/>
      <c r="C182" s="121"/>
      <c r="D182" s="67"/>
      <c r="E182" s="192">
        <f t="shared" si="99"/>
        <v>0</v>
      </c>
      <c r="F182" s="382"/>
      <c r="G182" s="382"/>
      <c r="H182" s="382"/>
    </row>
    <row r="183" spans="1:8" x14ac:dyDescent="0.2">
      <c r="A183" s="386"/>
      <c r="B183" s="66"/>
      <c r="C183" s="121"/>
      <c r="D183" s="67"/>
      <c r="E183" s="192">
        <f t="shared" si="99"/>
        <v>0</v>
      </c>
      <c r="F183" s="382"/>
      <c r="G183" s="382"/>
      <c r="H183" s="382"/>
    </row>
    <row r="184" spans="1:8" x14ac:dyDescent="0.2">
      <c r="A184" s="387"/>
      <c r="B184" s="66"/>
      <c r="C184" s="121"/>
      <c r="D184" s="67"/>
      <c r="E184" s="192">
        <f t="shared" si="99"/>
        <v>0</v>
      </c>
      <c r="F184" s="383"/>
      <c r="G184" s="383"/>
      <c r="H184" s="383"/>
    </row>
    <row r="185" spans="1:8" x14ac:dyDescent="0.2">
      <c r="A185" s="385"/>
      <c r="B185" s="66"/>
      <c r="C185" s="121"/>
      <c r="D185" s="67"/>
      <c r="E185" s="192">
        <f t="shared" si="99"/>
        <v>0</v>
      </c>
      <c r="F185" s="381" t="str">
        <f t="shared" ref="F185" si="127">IF(A185="","",AVERAGE(C185:C188))</f>
        <v/>
      </c>
      <c r="G185" s="381" t="str">
        <f t="shared" ref="G185" si="128">IF(A185="","",SUM(D185:D188))</f>
        <v/>
      </c>
      <c r="H185" s="381" t="str">
        <f t="shared" ref="H185" si="129">IF(A185="","",AVERAGE(E185:E188))</f>
        <v/>
      </c>
    </row>
    <row r="186" spans="1:8" x14ac:dyDescent="0.2">
      <c r="A186" s="386"/>
      <c r="B186" s="66"/>
      <c r="C186" s="121"/>
      <c r="D186" s="67"/>
      <c r="E186" s="192">
        <f t="shared" si="99"/>
        <v>0</v>
      </c>
      <c r="F186" s="382"/>
      <c r="G186" s="382"/>
      <c r="H186" s="382"/>
    </row>
    <row r="187" spans="1:8" x14ac:dyDescent="0.2">
      <c r="A187" s="386"/>
      <c r="B187" s="66"/>
      <c r="C187" s="121"/>
      <c r="D187" s="67"/>
      <c r="E187" s="192">
        <f t="shared" si="99"/>
        <v>0</v>
      </c>
      <c r="F187" s="382"/>
      <c r="G187" s="382"/>
      <c r="H187" s="382"/>
    </row>
    <row r="188" spans="1:8" x14ac:dyDescent="0.2">
      <c r="A188" s="387"/>
      <c r="B188" s="66"/>
      <c r="C188" s="121"/>
      <c r="D188" s="67"/>
      <c r="E188" s="192">
        <f t="shared" si="99"/>
        <v>0</v>
      </c>
      <c r="F188" s="383"/>
      <c r="G188" s="383"/>
      <c r="H188" s="383"/>
    </row>
    <row r="189" spans="1:8" x14ac:dyDescent="0.2">
      <c r="A189" s="385"/>
      <c r="B189" s="66"/>
      <c r="C189" s="121"/>
      <c r="D189" s="67"/>
      <c r="E189" s="192">
        <f t="shared" si="99"/>
        <v>0</v>
      </c>
      <c r="F189" s="381" t="str">
        <f t="shared" ref="F189" si="130">IF(A189="","",AVERAGE(C189:C192))</f>
        <v/>
      </c>
      <c r="G189" s="381" t="str">
        <f t="shared" ref="G189" si="131">IF(A189="","",SUM(D189:D192))</f>
        <v/>
      </c>
      <c r="H189" s="381" t="str">
        <f t="shared" ref="H189" si="132">IF(A189="","",AVERAGE(E189:E192))</f>
        <v/>
      </c>
    </row>
    <row r="190" spans="1:8" x14ac:dyDescent="0.2">
      <c r="A190" s="386"/>
      <c r="B190" s="66"/>
      <c r="C190" s="121"/>
      <c r="D190" s="67"/>
      <c r="E190" s="192">
        <f t="shared" si="99"/>
        <v>0</v>
      </c>
      <c r="F190" s="382"/>
      <c r="G190" s="382"/>
      <c r="H190" s="382"/>
    </row>
    <row r="191" spans="1:8" x14ac:dyDescent="0.2">
      <c r="A191" s="386"/>
      <c r="B191" s="66"/>
      <c r="C191" s="121"/>
      <c r="D191" s="67"/>
      <c r="E191" s="192">
        <f t="shared" si="99"/>
        <v>0</v>
      </c>
      <c r="F191" s="382"/>
      <c r="G191" s="382"/>
      <c r="H191" s="382"/>
    </row>
    <row r="192" spans="1:8" x14ac:dyDescent="0.2">
      <c r="A192" s="387"/>
      <c r="B192" s="66"/>
      <c r="C192" s="121"/>
      <c r="D192" s="67"/>
      <c r="E192" s="192">
        <f t="shared" si="99"/>
        <v>0</v>
      </c>
      <c r="F192" s="383"/>
      <c r="G192" s="383"/>
      <c r="H192" s="383"/>
    </row>
    <row r="193" spans="1:8" x14ac:dyDescent="0.2">
      <c r="A193" s="385"/>
      <c r="B193" s="66"/>
      <c r="C193" s="121"/>
      <c r="D193" s="67"/>
      <c r="E193" s="192">
        <f t="shared" si="99"/>
        <v>0</v>
      </c>
      <c r="F193" s="381" t="str">
        <f t="shared" ref="F193" si="133">IF(A193="","",AVERAGE(C193:C196))</f>
        <v/>
      </c>
      <c r="G193" s="381" t="str">
        <f t="shared" ref="G193" si="134">IF(A193="","",SUM(D193:D196))</f>
        <v/>
      </c>
      <c r="H193" s="381" t="str">
        <f t="shared" ref="H193" si="135">IF(A193="","",AVERAGE(E193:E196))</f>
        <v/>
      </c>
    </row>
    <row r="194" spans="1:8" x14ac:dyDescent="0.2">
      <c r="A194" s="386"/>
      <c r="B194" s="66"/>
      <c r="C194" s="121"/>
      <c r="D194" s="67"/>
      <c r="E194" s="192">
        <f t="shared" si="99"/>
        <v>0</v>
      </c>
      <c r="F194" s="382"/>
      <c r="G194" s="382"/>
      <c r="H194" s="382"/>
    </row>
    <row r="195" spans="1:8" x14ac:dyDescent="0.2">
      <c r="A195" s="386"/>
      <c r="B195" s="66"/>
      <c r="C195" s="121"/>
      <c r="D195" s="67"/>
      <c r="E195" s="192">
        <f t="shared" si="99"/>
        <v>0</v>
      </c>
      <c r="F195" s="382"/>
      <c r="G195" s="382"/>
      <c r="H195" s="382"/>
    </row>
    <row r="196" spans="1:8" x14ac:dyDescent="0.2">
      <c r="A196" s="387"/>
      <c r="B196" s="66"/>
      <c r="C196" s="121"/>
      <c r="D196" s="67"/>
      <c r="E196" s="192">
        <f t="shared" si="99"/>
        <v>0</v>
      </c>
      <c r="F196" s="383"/>
      <c r="G196" s="383"/>
      <c r="H196" s="383"/>
    </row>
    <row r="197" spans="1:8" x14ac:dyDescent="0.2">
      <c r="A197" s="385"/>
      <c r="B197" s="66"/>
      <c r="C197" s="121"/>
      <c r="D197" s="67"/>
      <c r="E197" s="192">
        <f t="shared" si="99"/>
        <v>0</v>
      </c>
      <c r="F197" s="381" t="str">
        <f t="shared" ref="F197" si="136">IF(A197="","",AVERAGE(C197:C200))</f>
        <v/>
      </c>
      <c r="G197" s="381" t="str">
        <f t="shared" ref="G197" si="137">IF(A197="","",SUM(D197:D200))</f>
        <v/>
      </c>
      <c r="H197" s="381" t="str">
        <f t="shared" ref="H197" si="138">IF(A197="","",AVERAGE(E197:E200))</f>
        <v/>
      </c>
    </row>
    <row r="198" spans="1:8" x14ac:dyDescent="0.2">
      <c r="A198" s="386"/>
      <c r="B198" s="66"/>
      <c r="C198" s="121"/>
      <c r="D198" s="67"/>
      <c r="E198" s="192">
        <f t="shared" si="99"/>
        <v>0</v>
      </c>
      <c r="F198" s="382"/>
      <c r="G198" s="382"/>
      <c r="H198" s="382"/>
    </row>
    <row r="199" spans="1:8" x14ac:dyDescent="0.2">
      <c r="A199" s="386"/>
      <c r="B199" s="66"/>
      <c r="C199" s="121"/>
      <c r="D199" s="67"/>
      <c r="E199" s="192">
        <f t="shared" si="99"/>
        <v>0</v>
      </c>
      <c r="F199" s="382"/>
      <c r="G199" s="382"/>
      <c r="H199" s="382"/>
    </row>
    <row r="200" spans="1:8" x14ac:dyDescent="0.2">
      <c r="A200" s="387"/>
      <c r="B200" s="66"/>
      <c r="C200" s="121"/>
      <c r="D200" s="67"/>
      <c r="E200" s="192">
        <f t="shared" si="99"/>
        <v>0</v>
      </c>
      <c r="F200" s="383"/>
      <c r="G200" s="383"/>
      <c r="H200" s="383"/>
    </row>
    <row r="201" spans="1:8" x14ac:dyDescent="0.2">
      <c r="A201" s="385"/>
      <c r="B201" s="66"/>
      <c r="C201" s="121"/>
      <c r="D201" s="67"/>
      <c r="E201" s="192">
        <f t="shared" si="99"/>
        <v>0</v>
      </c>
      <c r="F201" s="381" t="str">
        <f t="shared" ref="F201" si="139">IF(A201="","",AVERAGE(C201:C204))</f>
        <v/>
      </c>
      <c r="G201" s="381" t="str">
        <f t="shared" ref="G201" si="140">IF(A201="","",SUM(D201:D204))</f>
        <v/>
      </c>
      <c r="H201" s="381" t="str">
        <f t="shared" ref="H201" si="141">IF(A201="","",AVERAGE(E201:E204))</f>
        <v/>
      </c>
    </row>
    <row r="202" spans="1:8" x14ac:dyDescent="0.2">
      <c r="A202" s="386"/>
      <c r="B202" s="66"/>
      <c r="C202" s="121"/>
      <c r="D202" s="67"/>
      <c r="E202" s="192">
        <f t="shared" si="99"/>
        <v>0</v>
      </c>
      <c r="F202" s="382"/>
      <c r="G202" s="382"/>
      <c r="H202" s="382"/>
    </row>
    <row r="203" spans="1:8" x14ac:dyDescent="0.2">
      <c r="A203" s="386"/>
      <c r="B203" s="66"/>
      <c r="C203" s="121"/>
      <c r="D203" s="67"/>
      <c r="E203" s="192">
        <f t="shared" si="99"/>
        <v>0</v>
      </c>
      <c r="F203" s="382"/>
      <c r="G203" s="382"/>
      <c r="H203" s="382"/>
    </row>
    <row r="204" spans="1:8" x14ac:dyDescent="0.2">
      <c r="A204" s="387"/>
      <c r="B204" s="66"/>
      <c r="C204" s="121"/>
      <c r="D204" s="67"/>
      <c r="E204" s="192">
        <f t="shared" si="99"/>
        <v>0</v>
      </c>
      <c r="F204" s="383"/>
      <c r="G204" s="383"/>
      <c r="H204" s="383"/>
    </row>
    <row r="205" spans="1:8" x14ac:dyDescent="0.2">
      <c r="A205" s="385"/>
      <c r="B205" s="66"/>
      <c r="C205" s="121"/>
      <c r="D205" s="67"/>
      <c r="E205" s="192">
        <f t="shared" si="99"/>
        <v>0</v>
      </c>
      <c r="F205" s="381" t="str">
        <f t="shared" ref="F205" si="142">IF(A205="","",AVERAGE(C205:C208))</f>
        <v/>
      </c>
      <c r="G205" s="381" t="str">
        <f t="shared" ref="G205" si="143">IF(A205="","",SUM(D205:D208))</f>
        <v/>
      </c>
      <c r="H205" s="381" t="str">
        <f t="shared" ref="H205" si="144">IF(A205="","",AVERAGE(E205:E208))</f>
        <v/>
      </c>
    </row>
    <row r="206" spans="1:8" x14ac:dyDescent="0.2">
      <c r="A206" s="386"/>
      <c r="B206" s="66"/>
      <c r="C206" s="121"/>
      <c r="D206" s="67"/>
      <c r="E206" s="192">
        <f t="shared" si="99"/>
        <v>0</v>
      </c>
      <c r="F206" s="382"/>
      <c r="G206" s="382"/>
      <c r="H206" s="382"/>
    </row>
    <row r="207" spans="1:8" x14ac:dyDescent="0.2">
      <c r="A207" s="386"/>
      <c r="B207" s="66"/>
      <c r="C207" s="121"/>
      <c r="D207" s="67"/>
      <c r="E207" s="192">
        <f t="shared" si="99"/>
        <v>0</v>
      </c>
      <c r="F207" s="382"/>
      <c r="G207" s="382"/>
      <c r="H207" s="382"/>
    </row>
    <row r="208" spans="1:8" x14ac:dyDescent="0.2">
      <c r="A208" s="387"/>
      <c r="B208" s="66"/>
      <c r="C208" s="121"/>
      <c r="D208" s="67"/>
      <c r="E208" s="192">
        <f t="shared" si="99"/>
        <v>0</v>
      </c>
      <c r="F208" s="383"/>
      <c r="G208" s="383"/>
      <c r="H208" s="383"/>
    </row>
    <row r="209" spans="1:8" x14ac:dyDescent="0.2">
      <c r="A209" s="385"/>
      <c r="B209" s="66"/>
      <c r="C209" s="121"/>
      <c r="D209" s="67"/>
      <c r="E209" s="192">
        <f t="shared" si="99"/>
        <v>0</v>
      </c>
      <c r="F209" s="381" t="str">
        <f t="shared" ref="F209" si="145">IF(A209="","",AVERAGE(C209:C212))</f>
        <v/>
      </c>
      <c r="G209" s="381" t="str">
        <f t="shared" ref="G209" si="146">IF(A209="","",SUM(D209:D212))</f>
        <v/>
      </c>
      <c r="H209" s="381" t="str">
        <f t="shared" ref="H209" si="147">IF(A209="","",AVERAGE(E209:E212))</f>
        <v/>
      </c>
    </row>
    <row r="210" spans="1:8" x14ac:dyDescent="0.2">
      <c r="A210" s="386"/>
      <c r="B210" s="66"/>
      <c r="C210" s="121"/>
      <c r="D210" s="67"/>
      <c r="E210" s="192">
        <f t="shared" ref="E210:E211" si="148">0.489*(C210^0.89)</f>
        <v>0</v>
      </c>
      <c r="F210" s="382"/>
      <c r="G210" s="382"/>
      <c r="H210" s="382"/>
    </row>
    <row r="211" spans="1:8" x14ac:dyDescent="0.2">
      <c r="A211" s="386"/>
      <c r="B211" s="66"/>
      <c r="C211" s="121"/>
      <c r="D211" s="67"/>
      <c r="E211" s="192">
        <f t="shared" si="148"/>
        <v>0</v>
      </c>
      <c r="F211" s="382"/>
      <c r="G211" s="382"/>
      <c r="H211" s="382"/>
    </row>
    <row r="212" spans="1:8" x14ac:dyDescent="0.2">
      <c r="A212" s="387"/>
      <c r="B212" s="66"/>
      <c r="C212" s="121"/>
      <c r="D212" s="67"/>
      <c r="E212" s="192">
        <f t="shared" ref="E212" si="149">0.489*(C212^0.89)</f>
        <v>0</v>
      </c>
      <c r="F212" s="383"/>
      <c r="G212" s="383"/>
      <c r="H212" s="383"/>
    </row>
    <row r="213" spans="1:8" x14ac:dyDescent="0.2">
      <c r="C213" s="193"/>
      <c r="D213" s="194"/>
    </row>
    <row r="214" spans="1:8" x14ac:dyDescent="0.2">
      <c r="C214" s="193"/>
      <c r="D214" s="194"/>
    </row>
    <row r="215" spans="1:8" x14ac:dyDescent="0.2">
      <c r="C215" s="193"/>
      <c r="D215" s="194"/>
    </row>
    <row r="216" spans="1:8" x14ac:dyDescent="0.2">
      <c r="C216" s="193"/>
      <c r="D216" s="194"/>
    </row>
    <row r="217" spans="1:8" x14ac:dyDescent="0.2">
      <c r="C217" s="193"/>
      <c r="D217" s="194"/>
    </row>
    <row r="218" spans="1:8" x14ac:dyDescent="0.2">
      <c r="C218" s="193"/>
      <c r="D218" s="194"/>
    </row>
    <row r="219" spans="1:8" x14ac:dyDescent="0.2">
      <c r="C219" s="193"/>
      <c r="D219" s="194"/>
    </row>
    <row r="220" spans="1:8" x14ac:dyDescent="0.2">
      <c r="C220" s="193"/>
      <c r="D220" s="194"/>
    </row>
    <row r="221" spans="1:8" x14ac:dyDescent="0.2">
      <c r="C221" s="193"/>
      <c r="D221" s="194"/>
    </row>
    <row r="222" spans="1:8" x14ac:dyDescent="0.2">
      <c r="C222" s="193"/>
      <c r="D222" s="194"/>
    </row>
    <row r="223" spans="1:8" x14ac:dyDescent="0.2">
      <c r="C223" s="193"/>
      <c r="D223" s="194"/>
    </row>
    <row r="224" spans="1:8" x14ac:dyDescent="0.2">
      <c r="C224" s="193"/>
      <c r="D224" s="194"/>
    </row>
    <row r="225" spans="3:4" x14ac:dyDescent="0.2">
      <c r="C225" s="193"/>
      <c r="D225" s="194"/>
    </row>
    <row r="226" spans="3:4" x14ac:dyDescent="0.2">
      <c r="C226" s="193"/>
      <c r="D226" s="194"/>
    </row>
    <row r="227" spans="3:4" x14ac:dyDescent="0.2">
      <c r="C227" s="193"/>
      <c r="D227" s="194"/>
    </row>
    <row r="228" spans="3:4" x14ac:dyDescent="0.2">
      <c r="C228" s="193"/>
      <c r="D228" s="194"/>
    </row>
    <row r="229" spans="3:4" x14ac:dyDescent="0.2">
      <c r="C229" s="193"/>
      <c r="D229" s="194"/>
    </row>
    <row r="230" spans="3:4" x14ac:dyDescent="0.2">
      <c r="C230" s="193"/>
      <c r="D230" s="194"/>
    </row>
    <row r="231" spans="3:4" x14ac:dyDescent="0.2">
      <c r="C231" s="193"/>
      <c r="D231" s="194"/>
    </row>
    <row r="232" spans="3:4" x14ac:dyDescent="0.2">
      <c r="C232" s="193"/>
      <c r="D232" s="194"/>
    </row>
    <row r="233" spans="3:4" x14ac:dyDescent="0.2">
      <c r="C233" s="193"/>
      <c r="D233" s="194"/>
    </row>
    <row r="234" spans="3:4" x14ac:dyDescent="0.2">
      <c r="C234" s="193"/>
      <c r="D234" s="194"/>
    </row>
    <row r="235" spans="3:4" x14ac:dyDescent="0.2">
      <c r="C235" s="193"/>
      <c r="D235" s="194"/>
    </row>
    <row r="236" spans="3:4" x14ac:dyDescent="0.2">
      <c r="C236" s="193"/>
      <c r="D236" s="194"/>
    </row>
    <row r="237" spans="3:4" x14ac:dyDescent="0.2">
      <c r="C237" s="193"/>
      <c r="D237" s="194"/>
    </row>
    <row r="238" spans="3:4" x14ac:dyDescent="0.2">
      <c r="C238" s="193"/>
      <c r="D238" s="194"/>
    </row>
    <row r="239" spans="3:4" x14ac:dyDescent="0.2">
      <c r="C239" s="193"/>
      <c r="D239" s="194"/>
    </row>
    <row r="240" spans="3:4" x14ac:dyDescent="0.2">
      <c r="C240" s="193"/>
      <c r="D240" s="194"/>
    </row>
    <row r="241" spans="3:4" x14ac:dyDescent="0.2">
      <c r="C241" s="193"/>
      <c r="D241" s="194"/>
    </row>
    <row r="242" spans="3:4" x14ac:dyDescent="0.2">
      <c r="C242" s="193"/>
      <c r="D242" s="194"/>
    </row>
    <row r="243" spans="3:4" x14ac:dyDescent="0.2">
      <c r="C243" s="193"/>
      <c r="D243" s="194"/>
    </row>
    <row r="244" spans="3:4" x14ac:dyDescent="0.2">
      <c r="C244" s="193"/>
      <c r="D244" s="194"/>
    </row>
    <row r="245" spans="3:4" x14ac:dyDescent="0.2">
      <c r="C245" s="193"/>
      <c r="D245" s="194"/>
    </row>
    <row r="246" spans="3:4" x14ac:dyDescent="0.2">
      <c r="C246" s="193"/>
      <c r="D246" s="194"/>
    </row>
    <row r="247" spans="3:4" x14ac:dyDescent="0.2">
      <c r="C247" s="193"/>
      <c r="D247" s="194"/>
    </row>
  </sheetData>
  <sheetProtection password="DDAD" sheet="1" objects="1" scenarios="1" insertRows="0" sort="0"/>
  <protectedRanges>
    <protectedRange sqref="A1 A3:C3 A4:A11 B16:F16" name="Range1"/>
  </protectedRanges>
  <mergeCells count="197">
    <mergeCell ref="A209:A212"/>
    <mergeCell ref="A189:A192"/>
    <mergeCell ref="A193:A196"/>
    <mergeCell ref="A197:A200"/>
    <mergeCell ref="A201:A204"/>
    <mergeCell ref="A205:A208"/>
    <mergeCell ref="A169:A172"/>
    <mergeCell ref="A173:A176"/>
    <mergeCell ref="A177:A180"/>
    <mergeCell ref="A181:A184"/>
    <mergeCell ref="A185:A188"/>
    <mergeCell ref="A149:A152"/>
    <mergeCell ref="A153:A156"/>
    <mergeCell ref="A157:A160"/>
    <mergeCell ref="A161:A164"/>
    <mergeCell ref="A165:A168"/>
    <mergeCell ref="A129:A132"/>
    <mergeCell ref="A133:A136"/>
    <mergeCell ref="A137:A140"/>
    <mergeCell ref="A141:A144"/>
    <mergeCell ref="A145:A148"/>
    <mergeCell ref="A109:A112"/>
    <mergeCell ref="A113:A116"/>
    <mergeCell ref="A117:A120"/>
    <mergeCell ref="A121:A124"/>
    <mergeCell ref="A125:A128"/>
    <mergeCell ref="A89:A92"/>
    <mergeCell ref="A93:A96"/>
    <mergeCell ref="A97:A100"/>
    <mergeCell ref="A101:A104"/>
    <mergeCell ref="A105:A108"/>
    <mergeCell ref="A69:A72"/>
    <mergeCell ref="A73:A76"/>
    <mergeCell ref="A77:A80"/>
    <mergeCell ref="A81:A84"/>
    <mergeCell ref="A85:A88"/>
    <mergeCell ref="F209:F212"/>
    <mergeCell ref="G209:G212"/>
    <mergeCell ref="H209:H212"/>
    <mergeCell ref="A17:A20"/>
    <mergeCell ref="A21:A24"/>
    <mergeCell ref="A25:A28"/>
    <mergeCell ref="A29:A32"/>
    <mergeCell ref="A33:A36"/>
    <mergeCell ref="A37:A40"/>
    <mergeCell ref="A41:A44"/>
    <mergeCell ref="A45:A48"/>
    <mergeCell ref="A49:A52"/>
    <mergeCell ref="A53:A56"/>
    <mergeCell ref="A57:A60"/>
    <mergeCell ref="A61:A64"/>
    <mergeCell ref="A65:A68"/>
    <mergeCell ref="F201:F204"/>
    <mergeCell ref="G201:G204"/>
    <mergeCell ref="H201:H204"/>
    <mergeCell ref="F205:F208"/>
    <mergeCell ref="G205:G208"/>
    <mergeCell ref="H205:H208"/>
    <mergeCell ref="F193:F196"/>
    <mergeCell ref="G193:G196"/>
    <mergeCell ref="H193:H196"/>
    <mergeCell ref="F197:F200"/>
    <mergeCell ref="G197:G200"/>
    <mergeCell ref="H197:H200"/>
    <mergeCell ref="F185:F188"/>
    <mergeCell ref="G185:G188"/>
    <mergeCell ref="H185:H188"/>
    <mergeCell ref="F189:F192"/>
    <mergeCell ref="G189:G192"/>
    <mergeCell ref="H189:H192"/>
    <mergeCell ref="F177:F180"/>
    <mergeCell ref="G177:G180"/>
    <mergeCell ref="H177:H180"/>
    <mergeCell ref="F181:F184"/>
    <mergeCell ref="G181:G184"/>
    <mergeCell ref="H181:H184"/>
    <mergeCell ref="F169:F172"/>
    <mergeCell ref="G169:G172"/>
    <mergeCell ref="H169:H172"/>
    <mergeCell ref="F173:F176"/>
    <mergeCell ref="G173:G176"/>
    <mergeCell ref="H173:H176"/>
    <mergeCell ref="F161:F164"/>
    <mergeCell ref="G161:G164"/>
    <mergeCell ref="H161:H164"/>
    <mergeCell ref="F165:F168"/>
    <mergeCell ref="G165:G168"/>
    <mergeCell ref="H165:H168"/>
    <mergeCell ref="F153:F156"/>
    <mergeCell ref="G153:G156"/>
    <mergeCell ref="H153:H156"/>
    <mergeCell ref="F157:F160"/>
    <mergeCell ref="G157:G160"/>
    <mergeCell ref="H157:H160"/>
    <mergeCell ref="F145:F148"/>
    <mergeCell ref="G145:G148"/>
    <mergeCell ref="H145:H148"/>
    <mergeCell ref="F149:F152"/>
    <mergeCell ref="G149:G152"/>
    <mergeCell ref="H149:H152"/>
    <mergeCell ref="F137:F140"/>
    <mergeCell ref="G137:G140"/>
    <mergeCell ref="H137:H140"/>
    <mergeCell ref="F141:F144"/>
    <mergeCell ref="G141:G144"/>
    <mergeCell ref="H141:H144"/>
    <mergeCell ref="F129:F132"/>
    <mergeCell ref="G129:G132"/>
    <mergeCell ref="H129:H132"/>
    <mergeCell ref="F133:F136"/>
    <mergeCell ref="G133:G136"/>
    <mergeCell ref="H133:H136"/>
    <mergeCell ref="F121:F124"/>
    <mergeCell ref="G121:G124"/>
    <mergeCell ref="H121:H124"/>
    <mergeCell ref="F125:F128"/>
    <mergeCell ref="G125:G128"/>
    <mergeCell ref="H125:H128"/>
    <mergeCell ref="F113:F116"/>
    <mergeCell ref="G113:G116"/>
    <mergeCell ref="H113:H116"/>
    <mergeCell ref="F117:F120"/>
    <mergeCell ref="G117:G120"/>
    <mergeCell ref="H117:H120"/>
    <mergeCell ref="F105:F108"/>
    <mergeCell ref="G105:G108"/>
    <mergeCell ref="H105:H108"/>
    <mergeCell ref="F109:F112"/>
    <mergeCell ref="G109:G112"/>
    <mergeCell ref="H109:H112"/>
    <mergeCell ref="F97:F100"/>
    <mergeCell ref="G97:G100"/>
    <mergeCell ref="H97:H100"/>
    <mergeCell ref="F101:F104"/>
    <mergeCell ref="G101:G104"/>
    <mergeCell ref="H101:H104"/>
    <mergeCell ref="F89:F92"/>
    <mergeCell ref="G89:G92"/>
    <mergeCell ref="H89:H92"/>
    <mergeCell ref="F93:F96"/>
    <mergeCell ref="G93:G96"/>
    <mergeCell ref="H93:H96"/>
    <mergeCell ref="F81:F84"/>
    <mergeCell ref="G81:G84"/>
    <mergeCell ref="H81:H84"/>
    <mergeCell ref="F85:F88"/>
    <mergeCell ref="G85:G88"/>
    <mergeCell ref="H85:H88"/>
    <mergeCell ref="F73:F76"/>
    <mergeCell ref="G73:G76"/>
    <mergeCell ref="H73:H76"/>
    <mergeCell ref="F77:F80"/>
    <mergeCell ref="G77:G80"/>
    <mergeCell ref="H77:H80"/>
    <mergeCell ref="F65:F68"/>
    <mergeCell ref="G65:G68"/>
    <mergeCell ref="H65:H68"/>
    <mergeCell ref="F69:F72"/>
    <mergeCell ref="G69:G72"/>
    <mergeCell ref="H69:H72"/>
    <mergeCell ref="F57:F60"/>
    <mergeCell ref="G57:G60"/>
    <mergeCell ref="H57:H60"/>
    <mergeCell ref="F61:F64"/>
    <mergeCell ref="G61:G64"/>
    <mergeCell ref="H61:H64"/>
    <mergeCell ref="F49:F52"/>
    <mergeCell ref="G49:G52"/>
    <mergeCell ref="H49:H52"/>
    <mergeCell ref="F53:F56"/>
    <mergeCell ref="G53:G56"/>
    <mergeCell ref="H53:H56"/>
    <mergeCell ref="F41:F44"/>
    <mergeCell ref="G41:G44"/>
    <mergeCell ref="H41:H44"/>
    <mergeCell ref="F45:F48"/>
    <mergeCell ref="G45:G48"/>
    <mergeCell ref="H45:H48"/>
    <mergeCell ref="F33:F36"/>
    <mergeCell ref="G33:G36"/>
    <mergeCell ref="H33:H36"/>
    <mergeCell ref="F37:F40"/>
    <mergeCell ref="G37:G40"/>
    <mergeCell ref="H37:H40"/>
    <mergeCell ref="F25:F28"/>
    <mergeCell ref="G25:G28"/>
    <mergeCell ref="H25:H28"/>
    <mergeCell ref="F29:F32"/>
    <mergeCell ref="G29:G32"/>
    <mergeCell ref="H29:H32"/>
    <mergeCell ref="B14:C14"/>
    <mergeCell ref="F17:F20"/>
    <mergeCell ref="G17:G20"/>
    <mergeCell ref="H17:H20"/>
    <mergeCell ref="F21:F24"/>
    <mergeCell ref="G21:G24"/>
    <mergeCell ref="H21:H24"/>
  </mergeCells>
  <phoneticPr fontId="3" type="noConversion"/>
  <hyperlinks>
    <hyperlink ref="H5" r:id="rId1"/>
  </hyperlinks>
  <printOptions horizontalCentered="1"/>
  <pageMargins left="0.25" right="0.25" top="1" bottom="1" header="0.5" footer="0.5"/>
  <pageSetup orientation="landscape" r:id="rId2"/>
  <headerFooter alignWithMargins="0"/>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7"/>
  <sheetViews>
    <sheetView showGridLines="0" zoomScale="95" workbookViewId="0">
      <selection activeCell="B22" sqref="B22"/>
    </sheetView>
  </sheetViews>
  <sheetFormatPr defaultRowHeight="12.75" x14ac:dyDescent="0.2"/>
  <cols>
    <col min="1" max="1" width="23.7109375" style="50" customWidth="1"/>
    <col min="2" max="2" width="23.85546875" style="50" bestFit="1" customWidth="1"/>
    <col min="3" max="3" width="18.5703125" style="50" customWidth="1"/>
    <col min="4" max="4" width="23.28515625" style="50" customWidth="1"/>
    <col min="5" max="5" width="17.7109375" style="50" customWidth="1"/>
    <col min="6" max="8" width="19.140625" style="50" customWidth="1"/>
    <col min="9" max="16384" width="9.140625" style="50"/>
  </cols>
  <sheetData>
    <row r="1" spans="1:8" x14ac:dyDescent="0.2">
      <c r="A1" s="102" t="s">
        <v>215</v>
      </c>
      <c r="H1" s="103"/>
    </row>
    <row r="2" spans="1:8" x14ac:dyDescent="0.2">
      <c r="H2" s="172"/>
    </row>
    <row r="3" spans="1:8" s="174" customFormat="1" ht="28.5" customHeight="1" x14ac:dyDescent="0.2">
      <c r="A3" s="173" t="s">
        <v>110</v>
      </c>
      <c r="B3" s="267" t="s">
        <v>101</v>
      </c>
      <c r="C3" s="274"/>
      <c r="H3" s="172"/>
    </row>
    <row r="4" spans="1:8" ht="13.5" x14ac:dyDescent="0.25">
      <c r="A4" s="175" t="s">
        <v>53</v>
      </c>
      <c r="B4" s="268" t="e">
        <f>IF(A17="",AVERAGE(C17:C212),AVERAGE(D17:D212))</f>
        <v>#DIV/0!</v>
      </c>
      <c r="C4" s="275"/>
      <c r="F4" s="177"/>
      <c r="H4" s="178" t="s">
        <v>145</v>
      </c>
    </row>
    <row r="5" spans="1:8" ht="13.5" x14ac:dyDescent="0.25">
      <c r="A5" s="175" t="s">
        <v>31</v>
      </c>
      <c r="B5" s="268" t="e">
        <f>IF(A17="",STDEV(C17:C212),STDEV(D17:D212))</f>
        <v>#DIV/0!</v>
      </c>
      <c r="C5" s="275"/>
      <c r="F5" s="179"/>
      <c r="H5" s="83" t="s">
        <v>62</v>
      </c>
    </row>
    <row r="6" spans="1:8" ht="13.5" x14ac:dyDescent="0.25">
      <c r="A6" s="175" t="s">
        <v>158</v>
      </c>
      <c r="B6" s="268" t="e">
        <f>IF(A17="",TINV(0.1,COUNT(C17:C212))*(B5/SQRT(COUNT(C17:C212))),TINV(0.1,COUNT(D17:D212))*B5/SQRT(COUNT(D17:D212)))</f>
        <v>#NUM!</v>
      </c>
      <c r="C6" s="275"/>
      <c r="F6" s="177"/>
      <c r="H6" s="83"/>
    </row>
    <row r="7" spans="1:8" ht="13.5" x14ac:dyDescent="0.25">
      <c r="A7" s="175" t="s">
        <v>54</v>
      </c>
      <c r="B7" s="269"/>
      <c r="C7" s="276"/>
      <c r="F7" s="179"/>
      <c r="H7" s="83"/>
    </row>
    <row r="8" spans="1:8" ht="13.5" x14ac:dyDescent="0.25">
      <c r="A8" s="175" t="s">
        <v>55</v>
      </c>
      <c r="B8" s="270" t="e">
        <f>B4*B7</f>
        <v>#DIV/0!</v>
      </c>
      <c r="C8" s="272"/>
      <c r="F8" s="177"/>
      <c r="H8" s="181"/>
    </row>
    <row r="9" spans="1:8" ht="13.5" x14ac:dyDescent="0.25">
      <c r="A9" s="182" t="s">
        <v>11</v>
      </c>
      <c r="B9" s="271" t="e">
        <f>B6*B8</f>
        <v>#NUM!</v>
      </c>
      <c r="C9" s="273"/>
      <c r="F9" s="179"/>
    </row>
    <row r="10" spans="1:8" x14ac:dyDescent="0.2">
      <c r="A10" s="184"/>
      <c r="B10" s="185"/>
      <c r="C10" s="185"/>
    </row>
    <row r="11" spans="1:8" x14ac:dyDescent="0.2">
      <c r="A11" s="277"/>
      <c r="B11" s="278"/>
      <c r="C11" s="188"/>
    </row>
    <row r="12" spans="1:8" x14ac:dyDescent="0.2">
      <c r="A12" s="62"/>
      <c r="B12" s="191"/>
      <c r="C12" s="188"/>
      <c r="D12" s="188"/>
    </row>
    <row r="13" spans="1:8" x14ac:dyDescent="0.2">
      <c r="A13" s="62"/>
      <c r="B13" s="191"/>
      <c r="C13" s="188"/>
    </row>
    <row r="14" spans="1:8" ht="27" customHeight="1" x14ac:dyDescent="0.2">
      <c r="A14" s="62"/>
      <c r="B14" s="384"/>
      <c r="C14" s="384"/>
      <c r="D14" s="189"/>
      <c r="E14" s="255"/>
    </row>
    <row r="15" spans="1:8" ht="12.75" customHeight="1" x14ac:dyDescent="0.2">
      <c r="A15" s="62"/>
      <c r="B15" s="191"/>
      <c r="C15" s="185"/>
    </row>
    <row r="16" spans="1:8" ht="25.5" x14ac:dyDescent="0.2">
      <c r="A16" s="259" t="s">
        <v>210</v>
      </c>
      <c r="B16" s="260" t="s">
        <v>0</v>
      </c>
      <c r="C16" s="260" t="s">
        <v>23</v>
      </c>
      <c r="D16" s="262" t="s">
        <v>211</v>
      </c>
      <c r="E16" s="264"/>
      <c r="F16" s="265"/>
      <c r="G16" s="266"/>
      <c r="H16" s="266"/>
    </row>
    <row r="17" spans="1:8" ht="13.15" customHeight="1" x14ac:dyDescent="0.2">
      <c r="A17" s="388"/>
      <c r="B17" s="258"/>
      <c r="C17" s="119"/>
      <c r="D17" s="393" t="str">
        <f>IF(A17="","",AVERAGE(C17:C20))</f>
        <v/>
      </c>
      <c r="E17" s="263"/>
      <c r="F17" s="391" t="str">
        <f>IF(A17="","",AVERAGE(C17:C20))</f>
        <v/>
      </c>
      <c r="G17" s="391" t="str">
        <f>IF(A17="","",SUM(D17:D20))</f>
        <v/>
      </c>
      <c r="H17" s="391" t="str">
        <f>IF(A17="","",AVERAGE(E17:E20))</f>
        <v/>
      </c>
    </row>
    <row r="18" spans="1:8" x14ac:dyDescent="0.2">
      <c r="A18" s="389"/>
      <c r="B18" s="96"/>
      <c r="C18" s="120"/>
      <c r="D18" s="394"/>
      <c r="E18" s="263"/>
      <c r="F18" s="392"/>
      <c r="G18" s="392"/>
      <c r="H18" s="392"/>
    </row>
    <row r="19" spans="1:8" x14ac:dyDescent="0.2">
      <c r="A19" s="389"/>
      <c r="B19" s="96"/>
      <c r="C19" s="120"/>
      <c r="D19" s="394"/>
      <c r="E19" s="263"/>
      <c r="F19" s="392"/>
      <c r="G19" s="392"/>
      <c r="H19" s="392"/>
    </row>
    <row r="20" spans="1:8" x14ac:dyDescent="0.2">
      <c r="A20" s="390"/>
      <c r="B20" s="96"/>
      <c r="C20" s="120"/>
      <c r="D20" s="395"/>
      <c r="E20" s="263"/>
      <c r="F20" s="392"/>
      <c r="G20" s="392"/>
      <c r="H20" s="392"/>
    </row>
    <row r="21" spans="1:8" x14ac:dyDescent="0.2">
      <c r="A21" s="385"/>
      <c r="B21" s="69"/>
      <c r="C21" s="121"/>
      <c r="D21" s="393" t="str">
        <f t="shared" ref="D21" si="0">IF(A21="","",AVERAGE(C21:C24))</f>
        <v/>
      </c>
      <c r="E21" s="263"/>
      <c r="F21" s="391" t="str">
        <f t="shared" ref="F21" si="1">IF(A21="","",AVERAGE(C21:C24))</f>
        <v/>
      </c>
      <c r="G21" s="391" t="str">
        <f t="shared" ref="G21" si="2">IF(A21="","",SUM(D21:D24))</f>
        <v/>
      </c>
      <c r="H21" s="391" t="str">
        <f t="shared" ref="H21" si="3">IF(A21="","",AVERAGE(E21:E24))</f>
        <v/>
      </c>
    </row>
    <row r="22" spans="1:8" x14ac:dyDescent="0.2">
      <c r="A22" s="386"/>
      <c r="B22" s="66"/>
      <c r="C22" s="121"/>
      <c r="D22" s="394"/>
      <c r="E22" s="263"/>
      <c r="F22" s="392"/>
      <c r="G22" s="392"/>
      <c r="H22" s="392"/>
    </row>
    <row r="23" spans="1:8" x14ac:dyDescent="0.2">
      <c r="A23" s="386"/>
      <c r="B23" s="66"/>
      <c r="C23" s="121"/>
      <c r="D23" s="394"/>
      <c r="E23" s="263"/>
      <c r="F23" s="392"/>
      <c r="G23" s="392"/>
      <c r="H23" s="392"/>
    </row>
    <row r="24" spans="1:8" x14ac:dyDescent="0.2">
      <c r="A24" s="387"/>
      <c r="B24" s="66"/>
      <c r="C24" s="121"/>
      <c r="D24" s="395"/>
      <c r="E24" s="263"/>
      <c r="F24" s="392"/>
      <c r="G24" s="392"/>
      <c r="H24" s="392"/>
    </row>
    <row r="25" spans="1:8" x14ac:dyDescent="0.2">
      <c r="A25" s="385"/>
      <c r="B25" s="66"/>
      <c r="C25" s="121"/>
      <c r="D25" s="393" t="str">
        <f t="shared" ref="D25" si="4">IF(A25="","",AVERAGE(C25:C28))</f>
        <v/>
      </c>
      <c r="E25" s="263"/>
      <c r="F25" s="391" t="str">
        <f t="shared" ref="F25" si="5">IF(A25="","",AVERAGE(C25:C28))</f>
        <v/>
      </c>
      <c r="G25" s="391" t="str">
        <f t="shared" ref="G25" si="6">IF(A25="","",SUM(D25:D28))</f>
        <v/>
      </c>
      <c r="H25" s="391" t="str">
        <f t="shared" ref="H25" si="7">IF(A25="","",AVERAGE(E25:E28))</f>
        <v/>
      </c>
    </row>
    <row r="26" spans="1:8" x14ac:dyDescent="0.2">
      <c r="A26" s="386"/>
      <c r="B26" s="66"/>
      <c r="C26" s="121"/>
      <c r="D26" s="394"/>
      <c r="E26" s="263"/>
      <c r="F26" s="392"/>
      <c r="G26" s="392"/>
      <c r="H26" s="392"/>
    </row>
    <row r="27" spans="1:8" x14ac:dyDescent="0.2">
      <c r="A27" s="386"/>
      <c r="B27" s="66"/>
      <c r="C27" s="121"/>
      <c r="D27" s="394"/>
      <c r="E27" s="263"/>
      <c r="F27" s="392"/>
      <c r="G27" s="392"/>
      <c r="H27" s="392"/>
    </row>
    <row r="28" spans="1:8" x14ac:dyDescent="0.2">
      <c r="A28" s="387"/>
      <c r="B28" s="66"/>
      <c r="C28" s="121"/>
      <c r="D28" s="395"/>
      <c r="E28" s="263"/>
      <c r="F28" s="392"/>
      <c r="G28" s="392"/>
      <c r="H28" s="392"/>
    </row>
    <row r="29" spans="1:8" x14ac:dyDescent="0.2">
      <c r="A29" s="385"/>
      <c r="B29" s="66"/>
      <c r="C29" s="121"/>
      <c r="D29" s="393" t="str">
        <f t="shared" ref="D29" si="8">IF(A29="","",AVERAGE(C29:C32))</f>
        <v/>
      </c>
      <c r="E29" s="263"/>
      <c r="F29" s="391" t="str">
        <f t="shared" ref="F29" si="9">IF(A29="","",AVERAGE(C29:C32))</f>
        <v/>
      </c>
      <c r="G29" s="391" t="str">
        <f t="shared" ref="G29" si="10">IF(A29="","",SUM(D29:D32))</f>
        <v/>
      </c>
      <c r="H29" s="391" t="str">
        <f t="shared" ref="H29" si="11">IF(A29="","",AVERAGE(E29:E32))</f>
        <v/>
      </c>
    </row>
    <row r="30" spans="1:8" x14ac:dyDescent="0.2">
      <c r="A30" s="386"/>
      <c r="B30" s="66"/>
      <c r="C30" s="121"/>
      <c r="D30" s="394"/>
      <c r="E30" s="263"/>
      <c r="F30" s="392"/>
      <c r="G30" s="392"/>
      <c r="H30" s="392"/>
    </row>
    <row r="31" spans="1:8" x14ac:dyDescent="0.2">
      <c r="A31" s="386"/>
      <c r="B31" s="66"/>
      <c r="C31" s="121"/>
      <c r="D31" s="394"/>
      <c r="E31" s="263"/>
      <c r="F31" s="392"/>
      <c r="G31" s="392"/>
      <c r="H31" s="392"/>
    </row>
    <row r="32" spans="1:8" x14ac:dyDescent="0.2">
      <c r="A32" s="387"/>
      <c r="B32" s="66"/>
      <c r="C32" s="121"/>
      <c r="D32" s="395"/>
      <c r="E32" s="263"/>
      <c r="F32" s="392"/>
      <c r="G32" s="392"/>
      <c r="H32" s="392"/>
    </row>
    <row r="33" spans="1:8" x14ac:dyDescent="0.2">
      <c r="A33" s="385"/>
      <c r="B33" s="66"/>
      <c r="C33" s="121"/>
      <c r="D33" s="393" t="str">
        <f t="shared" ref="D33" si="12">IF(A33="","",AVERAGE(C33:C36))</f>
        <v/>
      </c>
      <c r="E33" s="263"/>
      <c r="F33" s="391" t="str">
        <f t="shared" ref="F33" si="13">IF(A33="","",AVERAGE(C33:C36))</f>
        <v/>
      </c>
      <c r="G33" s="391" t="str">
        <f t="shared" ref="G33" si="14">IF(A33="","",SUM(D33:D36))</f>
        <v/>
      </c>
      <c r="H33" s="391" t="str">
        <f t="shared" ref="H33" si="15">IF(A33="","",AVERAGE(E33:E36))</f>
        <v/>
      </c>
    </row>
    <row r="34" spans="1:8" x14ac:dyDescent="0.2">
      <c r="A34" s="386"/>
      <c r="B34" s="66"/>
      <c r="C34" s="121"/>
      <c r="D34" s="394"/>
      <c r="E34" s="263"/>
      <c r="F34" s="392"/>
      <c r="G34" s="392"/>
      <c r="H34" s="392"/>
    </row>
    <row r="35" spans="1:8" x14ac:dyDescent="0.2">
      <c r="A35" s="386"/>
      <c r="B35" s="66"/>
      <c r="C35" s="121"/>
      <c r="D35" s="394"/>
      <c r="E35" s="263"/>
      <c r="F35" s="392"/>
      <c r="G35" s="392"/>
      <c r="H35" s="392"/>
    </row>
    <row r="36" spans="1:8" x14ac:dyDescent="0.2">
      <c r="A36" s="387"/>
      <c r="B36" s="66"/>
      <c r="C36" s="121"/>
      <c r="D36" s="395"/>
      <c r="E36" s="263"/>
      <c r="F36" s="392"/>
      <c r="G36" s="392"/>
      <c r="H36" s="392"/>
    </row>
    <row r="37" spans="1:8" x14ac:dyDescent="0.2">
      <c r="A37" s="385"/>
      <c r="B37" s="66"/>
      <c r="C37" s="121"/>
      <c r="D37" s="393" t="str">
        <f t="shared" ref="D37" si="16">IF(A37="","",AVERAGE(C37:C40))</f>
        <v/>
      </c>
      <c r="E37" s="263"/>
      <c r="F37" s="391" t="str">
        <f t="shared" ref="F37" si="17">IF(A37="","",AVERAGE(C37:C40))</f>
        <v/>
      </c>
      <c r="G37" s="391" t="str">
        <f t="shared" ref="G37" si="18">IF(A37="","",SUM(D37:D40))</f>
        <v/>
      </c>
      <c r="H37" s="391" t="str">
        <f t="shared" ref="H37" si="19">IF(A37="","",AVERAGE(E37:E40))</f>
        <v/>
      </c>
    </row>
    <row r="38" spans="1:8" x14ac:dyDescent="0.2">
      <c r="A38" s="386"/>
      <c r="B38" s="66"/>
      <c r="C38" s="121"/>
      <c r="D38" s="394"/>
      <c r="E38" s="263"/>
      <c r="F38" s="392"/>
      <c r="G38" s="392"/>
      <c r="H38" s="392"/>
    </row>
    <row r="39" spans="1:8" x14ac:dyDescent="0.2">
      <c r="A39" s="386"/>
      <c r="B39" s="66"/>
      <c r="C39" s="121"/>
      <c r="D39" s="394"/>
      <c r="E39" s="263"/>
      <c r="F39" s="392"/>
      <c r="G39" s="392"/>
      <c r="H39" s="392"/>
    </row>
    <row r="40" spans="1:8" x14ac:dyDescent="0.2">
      <c r="A40" s="387"/>
      <c r="B40" s="66"/>
      <c r="C40" s="121"/>
      <c r="D40" s="395"/>
      <c r="E40" s="263"/>
      <c r="F40" s="392"/>
      <c r="G40" s="392"/>
      <c r="H40" s="392"/>
    </row>
    <row r="41" spans="1:8" x14ac:dyDescent="0.2">
      <c r="A41" s="385"/>
      <c r="B41" s="66"/>
      <c r="C41" s="121"/>
      <c r="D41" s="393" t="str">
        <f t="shared" ref="D41" si="20">IF(A41="","",AVERAGE(C41:C44))</f>
        <v/>
      </c>
      <c r="E41" s="263"/>
      <c r="F41" s="391" t="str">
        <f t="shared" ref="F41" si="21">IF(A41="","",AVERAGE(C41:C44))</f>
        <v/>
      </c>
      <c r="G41" s="391" t="str">
        <f t="shared" ref="G41" si="22">IF(A41="","",SUM(D41:D44))</f>
        <v/>
      </c>
      <c r="H41" s="391" t="str">
        <f t="shared" ref="H41" si="23">IF(A41="","",AVERAGE(E41:E44))</f>
        <v/>
      </c>
    </row>
    <row r="42" spans="1:8" x14ac:dyDescent="0.2">
      <c r="A42" s="386"/>
      <c r="B42" s="66"/>
      <c r="C42" s="121"/>
      <c r="D42" s="394"/>
      <c r="E42" s="263"/>
      <c r="F42" s="392"/>
      <c r="G42" s="392"/>
      <c r="H42" s="392"/>
    </row>
    <row r="43" spans="1:8" x14ac:dyDescent="0.2">
      <c r="A43" s="386"/>
      <c r="B43" s="66"/>
      <c r="C43" s="121"/>
      <c r="D43" s="394"/>
      <c r="E43" s="263"/>
      <c r="F43" s="392"/>
      <c r="G43" s="392"/>
      <c r="H43" s="392"/>
    </row>
    <row r="44" spans="1:8" x14ac:dyDescent="0.2">
      <c r="A44" s="387"/>
      <c r="B44" s="66"/>
      <c r="C44" s="121"/>
      <c r="D44" s="395"/>
      <c r="E44" s="263"/>
      <c r="F44" s="392"/>
      <c r="G44" s="392"/>
      <c r="H44" s="392"/>
    </row>
    <row r="45" spans="1:8" x14ac:dyDescent="0.2">
      <c r="A45" s="385"/>
      <c r="B45" s="66"/>
      <c r="C45" s="121"/>
      <c r="D45" s="393" t="str">
        <f t="shared" ref="D45" si="24">IF(A45="","",AVERAGE(C45:C48))</f>
        <v/>
      </c>
      <c r="E45" s="263"/>
      <c r="F45" s="391" t="str">
        <f t="shared" ref="F45" si="25">IF(A45="","",AVERAGE(C45:C48))</f>
        <v/>
      </c>
      <c r="G45" s="391" t="str">
        <f t="shared" ref="G45" si="26">IF(A45="","",SUM(D45:D48))</f>
        <v/>
      </c>
      <c r="H45" s="391" t="str">
        <f t="shared" ref="H45" si="27">IF(A45="","",AVERAGE(E45:E48))</f>
        <v/>
      </c>
    </row>
    <row r="46" spans="1:8" x14ac:dyDescent="0.2">
      <c r="A46" s="386"/>
      <c r="B46" s="66"/>
      <c r="C46" s="121"/>
      <c r="D46" s="394"/>
      <c r="E46" s="263"/>
      <c r="F46" s="392"/>
      <c r="G46" s="392"/>
      <c r="H46" s="392"/>
    </row>
    <row r="47" spans="1:8" x14ac:dyDescent="0.2">
      <c r="A47" s="386"/>
      <c r="B47" s="66"/>
      <c r="C47" s="121"/>
      <c r="D47" s="394"/>
      <c r="E47" s="263"/>
      <c r="F47" s="392"/>
      <c r="G47" s="392"/>
      <c r="H47" s="392"/>
    </row>
    <row r="48" spans="1:8" x14ac:dyDescent="0.2">
      <c r="A48" s="387"/>
      <c r="B48" s="66"/>
      <c r="C48" s="121"/>
      <c r="D48" s="395"/>
      <c r="E48" s="263"/>
      <c r="F48" s="392"/>
      <c r="G48" s="392"/>
      <c r="H48" s="392"/>
    </row>
    <row r="49" spans="1:8" x14ac:dyDescent="0.2">
      <c r="A49" s="385"/>
      <c r="B49" s="66"/>
      <c r="C49" s="121"/>
      <c r="D49" s="393" t="str">
        <f t="shared" ref="D49" si="28">IF(A49="","",AVERAGE(C49:C52))</f>
        <v/>
      </c>
      <c r="E49" s="263"/>
      <c r="F49" s="391" t="str">
        <f t="shared" ref="F49" si="29">IF(A49="","",AVERAGE(C49:C52))</f>
        <v/>
      </c>
      <c r="G49" s="391" t="str">
        <f t="shared" ref="G49" si="30">IF(A49="","",SUM(D49:D52))</f>
        <v/>
      </c>
      <c r="H49" s="391" t="str">
        <f t="shared" ref="H49" si="31">IF(A49="","",AVERAGE(E49:E52))</f>
        <v/>
      </c>
    </row>
    <row r="50" spans="1:8" x14ac:dyDescent="0.2">
      <c r="A50" s="386"/>
      <c r="B50" s="66"/>
      <c r="C50" s="121"/>
      <c r="D50" s="394"/>
      <c r="E50" s="263"/>
      <c r="F50" s="392"/>
      <c r="G50" s="392"/>
      <c r="H50" s="392"/>
    </row>
    <row r="51" spans="1:8" x14ac:dyDescent="0.2">
      <c r="A51" s="386"/>
      <c r="B51" s="66"/>
      <c r="C51" s="121"/>
      <c r="D51" s="394"/>
      <c r="E51" s="263"/>
      <c r="F51" s="392"/>
      <c r="G51" s="392"/>
      <c r="H51" s="392"/>
    </row>
    <row r="52" spans="1:8" x14ac:dyDescent="0.2">
      <c r="A52" s="387"/>
      <c r="B52" s="66"/>
      <c r="C52" s="121"/>
      <c r="D52" s="395"/>
      <c r="E52" s="263"/>
      <c r="F52" s="392"/>
      <c r="G52" s="392"/>
      <c r="H52" s="392"/>
    </row>
    <row r="53" spans="1:8" x14ac:dyDescent="0.2">
      <c r="A53" s="385"/>
      <c r="B53" s="66"/>
      <c r="C53" s="121"/>
      <c r="D53" s="393" t="str">
        <f t="shared" ref="D53" si="32">IF(A53="","",AVERAGE(C53:C56))</f>
        <v/>
      </c>
      <c r="E53" s="263"/>
      <c r="F53" s="391" t="str">
        <f t="shared" ref="F53" si="33">IF(A53="","",AVERAGE(C53:C56))</f>
        <v/>
      </c>
      <c r="G53" s="391" t="str">
        <f t="shared" ref="G53" si="34">IF(A53="","",SUM(D53:D56))</f>
        <v/>
      </c>
      <c r="H53" s="391" t="str">
        <f t="shared" ref="H53" si="35">IF(A53="","",AVERAGE(E53:E56))</f>
        <v/>
      </c>
    </row>
    <row r="54" spans="1:8" x14ac:dyDescent="0.2">
      <c r="A54" s="386"/>
      <c r="B54" s="66"/>
      <c r="C54" s="121"/>
      <c r="D54" s="394"/>
      <c r="E54" s="263"/>
      <c r="F54" s="392"/>
      <c r="G54" s="392"/>
      <c r="H54" s="392"/>
    </row>
    <row r="55" spans="1:8" x14ac:dyDescent="0.2">
      <c r="A55" s="386"/>
      <c r="B55" s="66"/>
      <c r="C55" s="121"/>
      <c r="D55" s="394"/>
      <c r="E55" s="263"/>
      <c r="F55" s="392"/>
      <c r="G55" s="392"/>
      <c r="H55" s="392"/>
    </row>
    <row r="56" spans="1:8" x14ac:dyDescent="0.2">
      <c r="A56" s="387"/>
      <c r="B56" s="66"/>
      <c r="C56" s="121"/>
      <c r="D56" s="395"/>
      <c r="E56" s="263"/>
      <c r="F56" s="392"/>
      <c r="G56" s="392"/>
      <c r="H56" s="392"/>
    </row>
    <row r="57" spans="1:8" x14ac:dyDescent="0.2">
      <c r="A57" s="385"/>
      <c r="B57" s="66"/>
      <c r="C57" s="121"/>
      <c r="D57" s="393" t="str">
        <f t="shared" ref="D57" si="36">IF(A57="","",AVERAGE(C57:C60))</f>
        <v/>
      </c>
      <c r="E57" s="263"/>
      <c r="F57" s="391" t="str">
        <f t="shared" ref="F57" si="37">IF(A57="","",AVERAGE(C57:C60))</f>
        <v/>
      </c>
      <c r="G57" s="391" t="str">
        <f t="shared" ref="G57" si="38">IF(A57="","",SUM(D57:D60))</f>
        <v/>
      </c>
      <c r="H57" s="391" t="str">
        <f t="shared" ref="H57" si="39">IF(A57="","",AVERAGE(E57:E60))</f>
        <v/>
      </c>
    </row>
    <row r="58" spans="1:8" x14ac:dyDescent="0.2">
      <c r="A58" s="386"/>
      <c r="B58" s="66"/>
      <c r="C58" s="121"/>
      <c r="D58" s="394"/>
      <c r="E58" s="263"/>
      <c r="F58" s="392"/>
      <c r="G58" s="392"/>
      <c r="H58" s="392"/>
    </row>
    <row r="59" spans="1:8" x14ac:dyDescent="0.2">
      <c r="A59" s="386"/>
      <c r="B59" s="66"/>
      <c r="C59" s="121"/>
      <c r="D59" s="394"/>
      <c r="E59" s="263"/>
      <c r="F59" s="392"/>
      <c r="G59" s="392"/>
      <c r="H59" s="392"/>
    </row>
    <row r="60" spans="1:8" x14ac:dyDescent="0.2">
      <c r="A60" s="387"/>
      <c r="B60" s="66"/>
      <c r="C60" s="121"/>
      <c r="D60" s="395"/>
      <c r="E60" s="263"/>
      <c r="F60" s="392"/>
      <c r="G60" s="392"/>
      <c r="H60" s="392"/>
    </row>
    <row r="61" spans="1:8" x14ac:dyDescent="0.2">
      <c r="A61" s="385"/>
      <c r="B61" s="66"/>
      <c r="C61" s="121"/>
      <c r="D61" s="393" t="str">
        <f t="shared" ref="D61" si="40">IF(A61="","",AVERAGE(C61:C64))</f>
        <v/>
      </c>
      <c r="E61" s="263"/>
      <c r="F61" s="391" t="str">
        <f t="shared" ref="F61" si="41">IF(A61="","",AVERAGE(C61:C64))</f>
        <v/>
      </c>
      <c r="G61" s="391" t="str">
        <f t="shared" ref="G61" si="42">IF(A61="","",SUM(D61:D64))</f>
        <v/>
      </c>
      <c r="H61" s="391" t="str">
        <f t="shared" ref="H61" si="43">IF(A61="","",AVERAGE(E61:E64))</f>
        <v/>
      </c>
    </row>
    <row r="62" spans="1:8" x14ac:dyDescent="0.2">
      <c r="A62" s="386"/>
      <c r="B62" s="66"/>
      <c r="C62" s="121"/>
      <c r="D62" s="394"/>
      <c r="E62" s="263"/>
      <c r="F62" s="392"/>
      <c r="G62" s="392"/>
      <c r="H62" s="392"/>
    </row>
    <row r="63" spans="1:8" x14ac:dyDescent="0.2">
      <c r="A63" s="386"/>
      <c r="B63" s="66"/>
      <c r="C63" s="121"/>
      <c r="D63" s="394"/>
      <c r="E63" s="263"/>
      <c r="F63" s="392"/>
      <c r="G63" s="392"/>
      <c r="H63" s="392"/>
    </row>
    <row r="64" spans="1:8" x14ac:dyDescent="0.2">
      <c r="A64" s="387"/>
      <c r="B64" s="66"/>
      <c r="C64" s="121"/>
      <c r="D64" s="395"/>
      <c r="E64" s="263"/>
      <c r="F64" s="392"/>
      <c r="G64" s="392"/>
      <c r="H64" s="392"/>
    </row>
    <row r="65" spans="1:8" x14ac:dyDescent="0.2">
      <c r="A65" s="385"/>
      <c r="B65" s="66"/>
      <c r="C65" s="121"/>
      <c r="D65" s="393" t="str">
        <f t="shared" ref="D65" si="44">IF(A65="","",AVERAGE(C65:C68))</f>
        <v/>
      </c>
      <c r="E65" s="263"/>
      <c r="F65" s="391" t="str">
        <f t="shared" ref="F65" si="45">IF(A65="","",AVERAGE(C65:C68))</f>
        <v/>
      </c>
      <c r="G65" s="391" t="str">
        <f t="shared" ref="G65" si="46">IF(A65="","",SUM(D65:D68))</f>
        <v/>
      </c>
      <c r="H65" s="391" t="str">
        <f t="shared" ref="H65" si="47">IF(A65="","",AVERAGE(E65:E68))</f>
        <v/>
      </c>
    </row>
    <row r="66" spans="1:8" x14ac:dyDescent="0.2">
      <c r="A66" s="386"/>
      <c r="B66" s="66"/>
      <c r="C66" s="121"/>
      <c r="D66" s="394"/>
      <c r="E66" s="263"/>
      <c r="F66" s="392"/>
      <c r="G66" s="392"/>
      <c r="H66" s="392"/>
    </row>
    <row r="67" spans="1:8" x14ac:dyDescent="0.2">
      <c r="A67" s="386"/>
      <c r="B67" s="66"/>
      <c r="C67" s="121"/>
      <c r="D67" s="394"/>
      <c r="E67" s="263"/>
      <c r="F67" s="392"/>
      <c r="G67" s="392"/>
      <c r="H67" s="392"/>
    </row>
    <row r="68" spans="1:8" x14ac:dyDescent="0.2">
      <c r="A68" s="387"/>
      <c r="B68" s="66"/>
      <c r="C68" s="121"/>
      <c r="D68" s="395"/>
      <c r="E68" s="263"/>
      <c r="F68" s="392"/>
      <c r="G68" s="392"/>
      <c r="H68" s="392"/>
    </row>
    <row r="69" spans="1:8" x14ac:dyDescent="0.2">
      <c r="A69" s="385"/>
      <c r="B69" s="66"/>
      <c r="C69" s="121"/>
      <c r="D69" s="393" t="str">
        <f t="shared" ref="D69" si="48">IF(A69="","",AVERAGE(C69:C72))</f>
        <v/>
      </c>
      <c r="E69" s="263"/>
      <c r="F69" s="391" t="str">
        <f t="shared" ref="F69" si="49">IF(A69="","",AVERAGE(C69:C72))</f>
        <v/>
      </c>
      <c r="G69" s="391" t="str">
        <f t="shared" ref="G69" si="50">IF(A69="","",SUM(D69:D72))</f>
        <v/>
      </c>
      <c r="H69" s="391" t="str">
        <f t="shared" ref="H69" si="51">IF(A69="","",AVERAGE(E69:E72))</f>
        <v/>
      </c>
    </row>
    <row r="70" spans="1:8" x14ac:dyDescent="0.2">
      <c r="A70" s="386"/>
      <c r="B70" s="66"/>
      <c r="C70" s="121"/>
      <c r="D70" s="394"/>
      <c r="E70" s="263"/>
      <c r="F70" s="392"/>
      <c r="G70" s="392"/>
      <c r="H70" s="392"/>
    </row>
    <row r="71" spans="1:8" x14ac:dyDescent="0.2">
      <c r="A71" s="386"/>
      <c r="B71" s="66"/>
      <c r="C71" s="121"/>
      <c r="D71" s="394"/>
      <c r="E71" s="263"/>
      <c r="F71" s="392"/>
      <c r="G71" s="392"/>
      <c r="H71" s="392"/>
    </row>
    <row r="72" spans="1:8" x14ac:dyDescent="0.2">
      <c r="A72" s="387"/>
      <c r="B72" s="66"/>
      <c r="C72" s="121"/>
      <c r="D72" s="395"/>
      <c r="E72" s="263"/>
      <c r="F72" s="392"/>
      <c r="G72" s="392"/>
      <c r="H72" s="392"/>
    </row>
    <row r="73" spans="1:8" x14ac:dyDescent="0.2">
      <c r="A73" s="385"/>
      <c r="B73" s="66"/>
      <c r="C73" s="121"/>
      <c r="D73" s="393" t="str">
        <f t="shared" ref="D73" si="52">IF(A73="","",AVERAGE(C73:C76))</f>
        <v/>
      </c>
      <c r="E73" s="263"/>
      <c r="F73" s="391" t="str">
        <f t="shared" ref="F73" si="53">IF(A73="","",AVERAGE(C73:C76))</f>
        <v/>
      </c>
      <c r="G73" s="391" t="str">
        <f t="shared" ref="G73" si="54">IF(A73="","",SUM(D73:D76))</f>
        <v/>
      </c>
      <c r="H73" s="391" t="str">
        <f t="shared" ref="H73" si="55">IF(A73="","",AVERAGE(E73:E76))</f>
        <v/>
      </c>
    </row>
    <row r="74" spans="1:8" x14ac:dyDescent="0.2">
      <c r="A74" s="386"/>
      <c r="B74" s="66"/>
      <c r="C74" s="121"/>
      <c r="D74" s="394"/>
      <c r="E74" s="263"/>
      <c r="F74" s="392"/>
      <c r="G74" s="392"/>
      <c r="H74" s="392"/>
    </row>
    <row r="75" spans="1:8" x14ac:dyDescent="0.2">
      <c r="A75" s="386"/>
      <c r="B75" s="66"/>
      <c r="C75" s="121"/>
      <c r="D75" s="394"/>
      <c r="E75" s="263"/>
      <c r="F75" s="392"/>
      <c r="G75" s="392"/>
      <c r="H75" s="392"/>
    </row>
    <row r="76" spans="1:8" x14ac:dyDescent="0.2">
      <c r="A76" s="387"/>
      <c r="B76" s="66"/>
      <c r="C76" s="121"/>
      <c r="D76" s="395"/>
      <c r="E76" s="263"/>
      <c r="F76" s="392"/>
      <c r="G76" s="392"/>
      <c r="H76" s="392"/>
    </row>
    <row r="77" spans="1:8" x14ac:dyDescent="0.2">
      <c r="A77" s="385"/>
      <c r="B77" s="66"/>
      <c r="C77" s="121"/>
      <c r="D77" s="393" t="str">
        <f t="shared" ref="D77" si="56">IF(A77="","",AVERAGE(C77:C80))</f>
        <v/>
      </c>
      <c r="E77" s="263"/>
      <c r="F77" s="391" t="str">
        <f t="shared" ref="F77" si="57">IF(A77="","",AVERAGE(C77:C80))</f>
        <v/>
      </c>
      <c r="G77" s="391" t="str">
        <f t="shared" ref="G77" si="58">IF(A77="","",SUM(D77:D80))</f>
        <v/>
      </c>
      <c r="H77" s="391" t="str">
        <f t="shared" ref="H77" si="59">IF(A77="","",AVERAGE(E77:E80))</f>
        <v/>
      </c>
    </row>
    <row r="78" spans="1:8" x14ac:dyDescent="0.2">
      <c r="A78" s="386"/>
      <c r="B78" s="66"/>
      <c r="C78" s="121"/>
      <c r="D78" s="394"/>
      <c r="E78" s="263"/>
      <c r="F78" s="392"/>
      <c r="G78" s="392"/>
      <c r="H78" s="392"/>
    </row>
    <row r="79" spans="1:8" x14ac:dyDescent="0.2">
      <c r="A79" s="386"/>
      <c r="B79" s="66"/>
      <c r="C79" s="121"/>
      <c r="D79" s="394"/>
      <c r="E79" s="263"/>
      <c r="F79" s="392"/>
      <c r="G79" s="392"/>
      <c r="H79" s="392"/>
    </row>
    <row r="80" spans="1:8" x14ac:dyDescent="0.2">
      <c r="A80" s="387"/>
      <c r="B80" s="66"/>
      <c r="C80" s="121"/>
      <c r="D80" s="395"/>
      <c r="E80" s="263"/>
      <c r="F80" s="392"/>
      <c r="G80" s="392"/>
      <c r="H80" s="392"/>
    </row>
    <row r="81" spans="1:8" x14ac:dyDescent="0.2">
      <c r="A81" s="385"/>
      <c r="B81" s="66"/>
      <c r="C81" s="121"/>
      <c r="D81" s="393" t="str">
        <f t="shared" ref="D81" si="60">IF(A81="","",AVERAGE(C81:C84))</f>
        <v/>
      </c>
      <c r="E81" s="263"/>
      <c r="F81" s="391" t="str">
        <f t="shared" ref="F81" si="61">IF(A81="","",AVERAGE(C81:C84))</f>
        <v/>
      </c>
      <c r="G81" s="391" t="str">
        <f t="shared" ref="G81" si="62">IF(A81="","",SUM(D81:D84))</f>
        <v/>
      </c>
      <c r="H81" s="391" t="str">
        <f t="shared" ref="H81" si="63">IF(A81="","",AVERAGE(E81:E84))</f>
        <v/>
      </c>
    </row>
    <row r="82" spans="1:8" x14ac:dyDescent="0.2">
      <c r="A82" s="386"/>
      <c r="B82" s="66"/>
      <c r="C82" s="121"/>
      <c r="D82" s="394"/>
      <c r="E82" s="263"/>
      <c r="F82" s="392"/>
      <c r="G82" s="392"/>
      <c r="H82" s="392"/>
    </row>
    <row r="83" spans="1:8" x14ac:dyDescent="0.2">
      <c r="A83" s="386"/>
      <c r="B83" s="66"/>
      <c r="C83" s="121"/>
      <c r="D83" s="394"/>
      <c r="E83" s="263"/>
      <c r="F83" s="392"/>
      <c r="G83" s="392"/>
      <c r="H83" s="392"/>
    </row>
    <row r="84" spans="1:8" x14ac:dyDescent="0.2">
      <c r="A84" s="387"/>
      <c r="B84" s="66"/>
      <c r="C84" s="121"/>
      <c r="D84" s="395"/>
      <c r="E84" s="263"/>
      <c r="F84" s="392"/>
      <c r="G84" s="392"/>
      <c r="H84" s="392"/>
    </row>
    <row r="85" spans="1:8" x14ac:dyDescent="0.2">
      <c r="A85" s="385"/>
      <c r="B85" s="66"/>
      <c r="C85" s="121"/>
      <c r="D85" s="393" t="str">
        <f t="shared" ref="D85" si="64">IF(A85="","",AVERAGE(C85:C88))</f>
        <v/>
      </c>
      <c r="E85" s="263"/>
      <c r="F85" s="391" t="str">
        <f t="shared" ref="F85" si="65">IF(A85="","",AVERAGE(C85:C88))</f>
        <v/>
      </c>
      <c r="G85" s="391" t="str">
        <f t="shared" ref="G85" si="66">IF(A85="","",SUM(D85:D88))</f>
        <v/>
      </c>
      <c r="H85" s="391" t="str">
        <f t="shared" ref="H85" si="67">IF(A85="","",AVERAGE(E85:E88))</f>
        <v/>
      </c>
    </row>
    <row r="86" spans="1:8" x14ac:dyDescent="0.2">
      <c r="A86" s="386"/>
      <c r="B86" s="66"/>
      <c r="C86" s="121"/>
      <c r="D86" s="394"/>
      <c r="E86" s="263"/>
      <c r="F86" s="392"/>
      <c r="G86" s="392"/>
      <c r="H86" s="392"/>
    </row>
    <row r="87" spans="1:8" x14ac:dyDescent="0.2">
      <c r="A87" s="386"/>
      <c r="B87" s="66"/>
      <c r="C87" s="121"/>
      <c r="D87" s="394"/>
      <c r="E87" s="263"/>
      <c r="F87" s="392"/>
      <c r="G87" s="392"/>
      <c r="H87" s="392"/>
    </row>
    <row r="88" spans="1:8" x14ac:dyDescent="0.2">
      <c r="A88" s="387"/>
      <c r="B88" s="66"/>
      <c r="C88" s="121"/>
      <c r="D88" s="395"/>
      <c r="E88" s="263"/>
      <c r="F88" s="392"/>
      <c r="G88" s="392"/>
      <c r="H88" s="392"/>
    </row>
    <row r="89" spans="1:8" x14ac:dyDescent="0.2">
      <c r="A89" s="385"/>
      <c r="B89" s="66"/>
      <c r="C89" s="121"/>
      <c r="D89" s="393" t="str">
        <f t="shared" ref="D89" si="68">IF(A89="","",AVERAGE(C89:C92))</f>
        <v/>
      </c>
      <c r="E89" s="263"/>
      <c r="F89" s="391" t="str">
        <f t="shared" ref="F89" si="69">IF(A89="","",AVERAGE(C89:C92))</f>
        <v/>
      </c>
      <c r="G89" s="391" t="str">
        <f t="shared" ref="G89" si="70">IF(A89="","",SUM(D89:D92))</f>
        <v/>
      </c>
      <c r="H89" s="391" t="str">
        <f t="shared" ref="H89" si="71">IF(A89="","",AVERAGE(E89:E92))</f>
        <v/>
      </c>
    </row>
    <row r="90" spans="1:8" x14ac:dyDescent="0.2">
      <c r="A90" s="386"/>
      <c r="B90" s="66"/>
      <c r="C90" s="121"/>
      <c r="D90" s="394"/>
      <c r="E90" s="263"/>
      <c r="F90" s="392"/>
      <c r="G90" s="392"/>
      <c r="H90" s="392"/>
    </row>
    <row r="91" spans="1:8" x14ac:dyDescent="0.2">
      <c r="A91" s="386"/>
      <c r="B91" s="66"/>
      <c r="C91" s="121"/>
      <c r="D91" s="394"/>
      <c r="E91" s="263"/>
      <c r="F91" s="392"/>
      <c r="G91" s="392"/>
      <c r="H91" s="392"/>
    </row>
    <row r="92" spans="1:8" x14ac:dyDescent="0.2">
      <c r="A92" s="387"/>
      <c r="B92" s="66"/>
      <c r="C92" s="121"/>
      <c r="D92" s="395"/>
      <c r="E92" s="263"/>
      <c r="F92" s="392"/>
      <c r="G92" s="392"/>
      <c r="H92" s="392"/>
    </row>
    <row r="93" spans="1:8" x14ac:dyDescent="0.2">
      <c r="A93" s="385"/>
      <c r="B93" s="66"/>
      <c r="C93" s="121"/>
      <c r="D93" s="393" t="str">
        <f t="shared" ref="D93" si="72">IF(A93="","",AVERAGE(C93:C96))</f>
        <v/>
      </c>
      <c r="E93" s="263"/>
      <c r="F93" s="391" t="str">
        <f t="shared" ref="F93" si="73">IF(A93="","",AVERAGE(C93:C96))</f>
        <v/>
      </c>
      <c r="G93" s="391" t="str">
        <f t="shared" ref="G93" si="74">IF(A93="","",SUM(D93:D96))</f>
        <v/>
      </c>
      <c r="H93" s="391" t="str">
        <f t="shared" ref="H93" si="75">IF(A93="","",AVERAGE(E93:E96))</f>
        <v/>
      </c>
    </row>
    <row r="94" spans="1:8" x14ac:dyDescent="0.2">
      <c r="A94" s="386"/>
      <c r="B94" s="66"/>
      <c r="C94" s="121"/>
      <c r="D94" s="394"/>
      <c r="E94" s="263"/>
      <c r="F94" s="392"/>
      <c r="G94" s="392"/>
      <c r="H94" s="392"/>
    </row>
    <row r="95" spans="1:8" x14ac:dyDescent="0.2">
      <c r="A95" s="386"/>
      <c r="B95" s="66"/>
      <c r="C95" s="121"/>
      <c r="D95" s="394"/>
      <c r="E95" s="263"/>
      <c r="F95" s="392"/>
      <c r="G95" s="392"/>
      <c r="H95" s="392"/>
    </row>
    <row r="96" spans="1:8" x14ac:dyDescent="0.2">
      <c r="A96" s="387"/>
      <c r="B96" s="66"/>
      <c r="C96" s="121"/>
      <c r="D96" s="395"/>
      <c r="E96" s="263"/>
      <c r="F96" s="392"/>
      <c r="G96" s="392"/>
      <c r="H96" s="392"/>
    </row>
    <row r="97" spans="1:8" x14ac:dyDescent="0.2">
      <c r="A97" s="385"/>
      <c r="B97" s="66"/>
      <c r="C97" s="121"/>
      <c r="D97" s="393" t="str">
        <f t="shared" ref="D97" si="76">IF(A97="","",AVERAGE(C97:C100))</f>
        <v/>
      </c>
      <c r="E97" s="263"/>
      <c r="F97" s="391" t="str">
        <f t="shared" ref="F97" si="77">IF(A97="","",AVERAGE(C97:C100))</f>
        <v/>
      </c>
      <c r="G97" s="391" t="str">
        <f t="shared" ref="G97" si="78">IF(A97="","",SUM(D97:D100))</f>
        <v/>
      </c>
      <c r="H97" s="391" t="str">
        <f t="shared" ref="H97" si="79">IF(A97="","",AVERAGE(E97:E100))</f>
        <v/>
      </c>
    </row>
    <row r="98" spans="1:8" x14ac:dyDescent="0.2">
      <c r="A98" s="386"/>
      <c r="B98" s="66"/>
      <c r="C98" s="121"/>
      <c r="D98" s="394"/>
      <c r="E98" s="263"/>
      <c r="F98" s="392"/>
      <c r="G98" s="392"/>
      <c r="H98" s="392"/>
    </row>
    <row r="99" spans="1:8" x14ac:dyDescent="0.2">
      <c r="A99" s="386"/>
      <c r="B99" s="66"/>
      <c r="C99" s="121"/>
      <c r="D99" s="394"/>
      <c r="E99" s="263"/>
      <c r="F99" s="392"/>
      <c r="G99" s="392"/>
      <c r="H99" s="392"/>
    </row>
    <row r="100" spans="1:8" x14ac:dyDescent="0.2">
      <c r="A100" s="387"/>
      <c r="B100" s="66"/>
      <c r="C100" s="121"/>
      <c r="D100" s="395"/>
      <c r="E100" s="263"/>
      <c r="F100" s="392"/>
      <c r="G100" s="392"/>
      <c r="H100" s="392"/>
    </row>
    <row r="101" spans="1:8" x14ac:dyDescent="0.2">
      <c r="A101" s="385"/>
      <c r="B101" s="66"/>
      <c r="C101" s="121"/>
      <c r="D101" s="393" t="str">
        <f t="shared" ref="D101" si="80">IF(A101="","",AVERAGE(C101:C104))</f>
        <v/>
      </c>
      <c r="E101" s="263"/>
      <c r="F101" s="391" t="str">
        <f t="shared" ref="F101" si="81">IF(A101="","",AVERAGE(C101:C104))</f>
        <v/>
      </c>
      <c r="G101" s="391" t="str">
        <f t="shared" ref="G101" si="82">IF(A101="","",SUM(D101:D104))</f>
        <v/>
      </c>
      <c r="H101" s="391" t="str">
        <f t="shared" ref="H101" si="83">IF(A101="","",AVERAGE(E101:E104))</f>
        <v/>
      </c>
    </row>
    <row r="102" spans="1:8" x14ac:dyDescent="0.2">
      <c r="A102" s="386"/>
      <c r="B102" s="66"/>
      <c r="C102" s="121"/>
      <c r="D102" s="394"/>
      <c r="E102" s="263"/>
      <c r="F102" s="392"/>
      <c r="G102" s="392"/>
      <c r="H102" s="392"/>
    </row>
    <row r="103" spans="1:8" x14ac:dyDescent="0.2">
      <c r="A103" s="386"/>
      <c r="B103" s="66"/>
      <c r="C103" s="121"/>
      <c r="D103" s="394"/>
      <c r="E103" s="263"/>
      <c r="F103" s="392"/>
      <c r="G103" s="392"/>
      <c r="H103" s="392"/>
    </row>
    <row r="104" spans="1:8" x14ac:dyDescent="0.2">
      <c r="A104" s="387"/>
      <c r="B104" s="66"/>
      <c r="C104" s="121"/>
      <c r="D104" s="395"/>
      <c r="E104" s="263"/>
      <c r="F104" s="392"/>
      <c r="G104" s="392"/>
      <c r="H104" s="392"/>
    </row>
    <row r="105" spans="1:8" x14ac:dyDescent="0.2">
      <c r="A105" s="385"/>
      <c r="B105" s="66"/>
      <c r="C105" s="121"/>
      <c r="D105" s="393" t="str">
        <f t="shared" ref="D105" si="84">IF(A105="","",AVERAGE(C105:C108))</f>
        <v/>
      </c>
      <c r="E105" s="263"/>
      <c r="F105" s="391" t="str">
        <f t="shared" ref="F105" si="85">IF(A105="","",AVERAGE(C105:C108))</f>
        <v/>
      </c>
      <c r="G105" s="391" t="str">
        <f t="shared" ref="G105" si="86">IF(A105="","",SUM(D105:D108))</f>
        <v/>
      </c>
      <c r="H105" s="391" t="str">
        <f t="shared" ref="H105" si="87">IF(A105="","",AVERAGE(E105:E108))</f>
        <v/>
      </c>
    </row>
    <row r="106" spans="1:8" x14ac:dyDescent="0.2">
      <c r="A106" s="386"/>
      <c r="B106" s="66"/>
      <c r="C106" s="121"/>
      <c r="D106" s="394"/>
      <c r="E106" s="263"/>
      <c r="F106" s="392"/>
      <c r="G106" s="392"/>
      <c r="H106" s="392"/>
    </row>
    <row r="107" spans="1:8" x14ac:dyDescent="0.2">
      <c r="A107" s="386"/>
      <c r="B107" s="66"/>
      <c r="C107" s="121"/>
      <c r="D107" s="394"/>
      <c r="E107" s="263"/>
      <c r="F107" s="392"/>
      <c r="G107" s="392"/>
      <c r="H107" s="392"/>
    </row>
    <row r="108" spans="1:8" x14ac:dyDescent="0.2">
      <c r="A108" s="387"/>
      <c r="B108" s="66"/>
      <c r="C108" s="121"/>
      <c r="D108" s="395"/>
      <c r="E108" s="263"/>
      <c r="F108" s="392"/>
      <c r="G108" s="392"/>
      <c r="H108" s="392"/>
    </row>
    <row r="109" spans="1:8" x14ac:dyDescent="0.2">
      <c r="A109" s="385"/>
      <c r="B109" s="66"/>
      <c r="C109" s="121"/>
      <c r="D109" s="393" t="str">
        <f t="shared" ref="D109" si="88">IF(A109="","",AVERAGE(C109:C112))</f>
        <v/>
      </c>
      <c r="E109" s="263"/>
      <c r="F109" s="391" t="str">
        <f t="shared" ref="F109" si="89">IF(A109="","",AVERAGE(C109:C112))</f>
        <v/>
      </c>
      <c r="G109" s="391" t="str">
        <f t="shared" ref="G109" si="90">IF(A109="","",SUM(D109:D112))</f>
        <v/>
      </c>
      <c r="H109" s="391" t="str">
        <f t="shared" ref="H109" si="91">IF(A109="","",AVERAGE(E109:E112))</f>
        <v/>
      </c>
    </row>
    <row r="110" spans="1:8" x14ac:dyDescent="0.2">
      <c r="A110" s="386"/>
      <c r="B110" s="66"/>
      <c r="C110" s="121"/>
      <c r="D110" s="394"/>
      <c r="E110" s="263"/>
      <c r="F110" s="392"/>
      <c r="G110" s="392"/>
      <c r="H110" s="392"/>
    </row>
    <row r="111" spans="1:8" x14ac:dyDescent="0.2">
      <c r="A111" s="386"/>
      <c r="B111" s="66"/>
      <c r="C111" s="121"/>
      <c r="D111" s="394"/>
      <c r="E111" s="263"/>
      <c r="F111" s="392"/>
      <c r="G111" s="392"/>
      <c r="H111" s="392"/>
    </row>
    <row r="112" spans="1:8" x14ac:dyDescent="0.2">
      <c r="A112" s="387"/>
      <c r="B112" s="66"/>
      <c r="C112" s="121"/>
      <c r="D112" s="395"/>
      <c r="E112" s="263"/>
      <c r="F112" s="392"/>
      <c r="G112" s="392"/>
      <c r="H112" s="392"/>
    </row>
    <row r="113" spans="1:8" x14ac:dyDescent="0.2">
      <c r="A113" s="385"/>
      <c r="B113" s="66"/>
      <c r="C113" s="121"/>
      <c r="D113" s="393" t="str">
        <f t="shared" ref="D113" si="92">IF(A113="","",AVERAGE(C113:C116))</f>
        <v/>
      </c>
      <c r="E113" s="263"/>
      <c r="F113" s="391" t="str">
        <f t="shared" ref="F113" si="93">IF(A113="","",AVERAGE(C113:C116))</f>
        <v/>
      </c>
      <c r="G113" s="391" t="str">
        <f t="shared" ref="G113" si="94">IF(A113="","",SUM(D113:D116))</f>
        <v/>
      </c>
      <c r="H113" s="391" t="str">
        <f t="shared" ref="H113" si="95">IF(A113="","",AVERAGE(E113:E116))</f>
        <v/>
      </c>
    </row>
    <row r="114" spans="1:8" x14ac:dyDescent="0.2">
      <c r="A114" s="386"/>
      <c r="B114" s="66"/>
      <c r="C114" s="121"/>
      <c r="D114" s="394"/>
      <c r="E114" s="263"/>
      <c r="F114" s="392"/>
      <c r="G114" s="392"/>
      <c r="H114" s="392"/>
    </row>
    <row r="115" spans="1:8" x14ac:dyDescent="0.2">
      <c r="A115" s="386"/>
      <c r="B115" s="66"/>
      <c r="C115" s="121"/>
      <c r="D115" s="394"/>
      <c r="E115" s="263"/>
      <c r="F115" s="392"/>
      <c r="G115" s="392"/>
      <c r="H115" s="392"/>
    </row>
    <row r="116" spans="1:8" x14ac:dyDescent="0.2">
      <c r="A116" s="387"/>
      <c r="B116" s="66"/>
      <c r="C116" s="121"/>
      <c r="D116" s="395"/>
      <c r="E116" s="263"/>
      <c r="F116" s="392"/>
      <c r="G116" s="392"/>
      <c r="H116" s="392"/>
    </row>
    <row r="117" spans="1:8" x14ac:dyDescent="0.2">
      <c r="A117" s="385"/>
      <c r="B117" s="66"/>
      <c r="C117" s="121"/>
      <c r="D117" s="393" t="str">
        <f t="shared" ref="D117" si="96">IF(A117="","",AVERAGE(C117:C120))</f>
        <v/>
      </c>
      <c r="E117" s="263"/>
      <c r="F117" s="391" t="str">
        <f t="shared" ref="F117" si="97">IF(A117="","",AVERAGE(C117:C120))</f>
        <v/>
      </c>
      <c r="G117" s="391" t="str">
        <f t="shared" ref="G117" si="98">IF(A117="","",SUM(D117:D120))</f>
        <v/>
      </c>
      <c r="H117" s="391" t="str">
        <f t="shared" ref="H117" si="99">IF(A117="","",AVERAGE(E117:E120))</f>
        <v/>
      </c>
    </row>
    <row r="118" spans="1:8" x14ac:dyDescent="0.2">
      <c r="A118" s="386"/>
      <c r="B118" s="66"/>
      <c r="C118" s="121"/>
      <c r="D118" s="394"/>
      <c r="E118" s="263"/>
      <c r="F118" s="392"/>
      <c r="G118" s="392"/>
      <c r="H118" s="392"/>
    </row>
    <row r="119" spans="1:8" x14ac:dyDescent="0.2">
      <c r="A119" s="386"/>
      <c r="B119" s="66"/>
      <c r="C119" s="121"/>
      <c r="D119" s="394"/>
      <c r="E119" s="263"/>
      <c r="F119" s="392"/>
      <c r="G119" s="392"/>
      <c r="H119" s="392"/>
    </row>
    <row r="120" spans="1:8" x14ac:dyDescent="0.2">
      <c r="A120" s="387"/>
      <c r="B120" s="66"/>
      <c r="C120" s="121"/>
      <c r="D120" s="395"/>
      <c r="E120" s="263"/>
      <c r="F120" s="392"/>
      <c r="G120" s="392"/>
      <c r="H120" s="392"/>
    </row>
    <row r="121" spans="1:8" x14ac:dyDescent="0.2">
      <c r="A121" s="385"/>
      <c r="B121" s="66"/>
      <c r="C121" s="121"/>
      <c r="D121" s="393" t="str">
        <f t="shared" ref="D121" si="100">IF(A121="","",AVERAGE(C121:C124))</f>
        <v/>
      </c>
      <c r="E121" s="263"/>
      <c r="F121" s="391" t="str">
        <f t="shared" ref="F121" si="101">IF(A121="","",AVERAGE(C121:C124))</f>
        <v/>
      </c>
      <c r="G121" s="391" t="str">
        <f t="shared" ref="G121" si="102">IF(A121="","",SUM(D121:D124))</f>
        <v/>
      </c>
      <c r="H121" s="391" t="str">
        <f t="shared" ref="H121" si="103">IF(A121="","",AVERAGE(E121:E124))</f>
        <v/>
      </c>
    </row>
    <row r="122" spans="1:8" x14ac:dyDescent="0.2">
      <c r="A122" s="386"/>
      <c r="B122" s="66"/>
      <c r="C122" s="121"/>
      <c r="D122" s="394"/>
      <c r="E122" s="263"/>
      <c r="F122" s="392"/>
      <c r="G122" s="392"/>
      <c r="H122" s="392"/>
    </row>
    <row r="123" spans="1:8" x14ac:dyDescent="0.2">
      <c r="A123" s="386"/>
      <c r="B123" s="66"/>
      <c r="C123" s="121"/>
      <c r="D123" s="394"/>
      <c r="E123" s="263"/>
      <c r="F123" s="392"/>
      <c r="G123" s="392"/>
      <c r="H123" s="392"/>
    </row>
    <row r="124" spans="1:8" x14ac:dyDescent="0.2">
      <c r="A124" s="387"/>
      <c r="B124" s="66"/>
      <c r="C124" s="121"/>
      <c r="D124" s="395"/>
      <c r="E124" s="263"/>
      <c r="F124" s="392"/>
      <c r="G124" s="392"/>
      <c r="H124" s="392"/>
    </row>
    <row r="125" spans="1:8" x14ac:dyDescent="0.2">
      <c r="A125" s="385"/>
      <c r="B125" s="66"/>
      <c r="C125" s="121"/>
      <c r="D125" s="393" t="str">
        <f t="shared" ref="D125" si="104">IF(A125="","",AVERAGE(C125:C128))</f>
        <v/>
      </c>
      <c r="E125" s="263"/>
      <c r="F125" s="391" t="str">
        <f t="shared" ref="F125" si="105">IF(A125="","",AVERAGE(C125:C128))</f>
        <v/>
      </c>
      <c r="G125" s="391" t="str">
        <f t="shared" ref="G125" si="106">IF(A125="","",SUM(D125:D128))</f>
        <v/>
      </c>
      <c r="H125" s="391" t="str">
        <f t="shared" ref="H125" si="107">IF(A125="","",AVERAGE(E125:E128))</f>
        <v/>
      </c>
    </row>
    <row r="126" spans="1:8" x14ac:dyDescent="0.2">
      <c r="A126" s="386"/>
      <c r="B126" s="66"/>
      <c r="C126" s="121"/>
      <c r="D126" s="394"/>
      <c r="E126" s="263"/>
      <c r="F126" s="392"/>
      <c r="G126" s="392"/>
      <c r="H126" s="392"/>
    </row>
    <row r="127" spans="1:8" x14ac:dyDescent="0.2">
      <c r="A127" s="386"/>
      <c r="B127" s="66"/>
      <c r="C127" s="121"/>
      <c r="D127" s="394"/>
      <c r="E127" s="263"/>
      <c r="F127" s="392"/>
      <c r="G127" s="392"/>
      <c r="H127" s="392"/>
    </row>
    <row r="128" spans="1:8" x14ac:dyDescent="0.2">
      <c r="A128" s="387"/>
      <c r="B128" s="66"/>
      <c r="C128" s="121"/>
      <c r="D128" s="395"/>
      <c r="E128" s="263"/>
      <c r="F128" s="392"/>
      <c r="G128" s="392"/>
      <c r="H128" s="392"/>
    </row>
    <row r="129" spans="1:8" x14ac:dyDescent="0.2">
      <c r="A129" s="385"/>
      <c r="B129" s="66"/>
      <c r="C129" s="121"/>
      <c r="D129" s="393" t="str">
        <f t="shared" ref="D129" si="108">IF(A129="","",AVERAGE(C129:C132))</f>
        <v/>
      </c>
      <c r="E129" s="263"/>
      <c r="F129" s="391" t="str">
        <f t="shared" ref="F129" si="109">IF(A129="","",AVERAGE(C129:C132))</f>
        <v/>
      </c>
      <c r="G129" s="391" t="str">
        <f t="shared" ref="G129" si="110">IF(A129="","",SUM(D129:D132))</f>
        <v/>
      </c>
      <c r="H129" s="391" t="str">
        <f t="shared" ref="H129" si="111">IF(A129="","",AVERAGE(E129:E132))</f>
        <v/>
      </c>
    </row>
    <row r="130" spans="1:8" x14ac:dyDescent="0.2">
      <c r="A130" s="386"/>
      <c r="B130" s="66"/>
      <c r="C130" s="121"/>
      <c r="D130" s="394"/>
      <c r="E130" s="263"/>
      <c r="F130" s="392"/>
      <c r="G130" s="392"/>
      <c r="H130" s="392"/>
    </row>
    <row r="131" spans="1:8" x14ac:dyDescent="0.2">
      <c r="A131" s="386"/>
      <c r="B131" s="66"/>
      <c r="C131" s="121"/>
      <c r="D131" s="394"/>
      <c r="E131" s="263"/>
      <c r="F131" s="392"/>
      <c r="G131" s="392"/>
      <c r="H131" s="392"/>
    </row>
    <row r="132" spans="1:8" x14ac:dyDescent="0.2">
      <c r="A132" s="387"/>
      <c r="B132" s="66"/>
      <c r="C132" s="121"/>
      <c r="D132" s="395"/>
      <c r="E132" s="263"/>
      <c r="F132" s="392"/>
      <c r="G132" s="392"/>
      <c r="H132" s="392"/>
    </row>
    <row r="133" spans="1:8" x14ac:dyDescent="0.2">
      <c r="A133" s="385"/>
      <c r="B133" s="66"/>
      <c r="C133" s="121"/>
      <c r="D133" s="393" t="str">
        <f t="shared" ref="D133" si="112">IF(A133="","",AVERAGE(C133:C136))</f>
        <v/>
      </c>
      <c r="E133" s="263"/>
      <c r="F133" s="391" t="str">
        <f t="shared" ref="F133" si="113">IF(A133="","",AVERAGE(C133:C136))</f>
        <v/>
      </c>
      <c r="G133" s="391" t="str">
        <f t="shared" ref="G133" si="114">IF(A133="","",SUM(D133:D136))</f>
        <v/>
      </c>
      <c r="H133" s="391" t="str">
        <f t="shared" ref="H133" si="115">IF(A133="","",AVERAGE(E133:E136))</f>
        <v/>
      </c>
    </row>
    <row r="134" spans="1:8" x14ac:dyDescent="0.2">
      <c r="A134" s="386"/>
      <c r="B134" s="66"/>
      <c r="C134" s="121"/>
      <c r="D134" s="394"/>
      <c r="E134" s="263"/>
      <c r="F134" s="392"/>
      <c r="G134" s="392"/>
      <c r="H134" s="392"/>
    </row>
    <row r="135" spans="1:8" x14ac:dyDescent="0.2">
      <c r="A135" s="386"/>
      <c r="B135" s="66"/>
      <c r="C135" s="121"/>
      <c r="D135" s="394"/>
      <c r="E135" s="263"/>
      <c r="F135" s="392"/>
      <c r="G135" s="392"/>
      <c r="H135" s="392"/>
    </row>
    <row r="136" spans="1:8" x14ac:dyDescent="0.2">
      <c r="A136" s="387"/>
      <c r="B136" s="66"/>
      <c r="C136" s="121"/>
      <c r="D136" s="395"/>
      <c r="E136" s="263"/>
      <c r="F136" s="392"/>
      <c r="G136" s="392"/>
      <c r="H136" s="392"/>
    </row>
    <row r="137" spans="1:8" x14ac:dyDescent="0.2">
      <c r="A137" s="385"/>
      <c r="B137" s="66"/>
      <c r="C137" s="121"/>
      <c r="D137" s="393" t="str">
        <f t="shared" ref="D137" si="116">IF(A137="","",AVERAGE(C137:C140))</f>
        <v/>
      </c>
      <c r="E137" s="263"/>
      <c r="F137" s="391" t="str">
        <f t="shared" ref="F137" si="117">IF(A137="","",AVERAGE(C137:C140))</f>
        <v/>
      </c>
      <c r="G137" s="391" t="str">
        <f t="shared" ref="G137" si="118">IF(A137="","",SUM(D137:D140))</f>
        <v/>
      </c>
      <c r="H137" s="391" t="str">
        <f t="shared" ref="H137" si="119">IF(A137="","",AVERAGE(E137:E140))</f>
        <v/>
      </c>
    </row>
    <row r="138" spans="1:8" x14ac:dyDescent="0.2">
      <c r="A138" s="386"/>
      <c r="B138" s="66"/>
      <c r="C138" s="121"/>
      <c r="D138" s="394"/>
      <c r="E138" s="263"/>
      <c r="F138" s="392"/>
      <c r="G138" s="392"/>
      <c r="H138" s="392"/>
    </row>
    <row r="139" spans="1:8" x14ac:dyDescent="0.2">
      <c r="A139" s="386"/>
      <c r="B139" s="66"/>
      <c r="C139" s="121"/>
      <c r="D139" s="394"/>
      <c r="E139" s="263"/>
      <c r="F139" s="392"/>
      <c r="G139" s="392"/>
      <c r="H139" s="392"/>
    </row>
    <row r="140" spans="1:8" x14ac:dyDescent="0.2">
      <c r="A140" s="387"/>
      <c r="B140" s="66"/>
      <c r="C140" s="121"/>
      <c r="D140" s="395"/>
      <c r="E140" s="263"/>
      <c r="F140" s="392"/>
      <c r="G140" s="392"/>
      <c r="H140" s="392"/>
    </row>
    <row r="141" spans="1:8" x14ac:dyDescent="0.2">
      <c r="A141" s="385"/>
      <c r="B141" s="66"/>
      <c r="C141" s="121"/>
      <c r="D141" s="393" t="str">
        <f t="shared" ref="D141" si="120">IF(A141="","",AVERAGE(C141:C144))</f>
        <v/>
      </c>
      <c r="E141" s="263"/>
      <c r="F141" s="391" t="str">
        <f t="shared" ref="F141" si="121">IF(A141="","",AVERAGE(C141:C144))</f>
        <v/>
      </c>
      <c r="G141" s="391" t="str">
        <f t="shared" ref="G141" si="122">IF(A141="","",SUM(D141:D144))</f>
        <v/>
      </c>
      <c r="H141" s="391" t="str">
        <f t="shared" ref="H141" si="123">IF(A141="","",AVERAGE(E141:E144))</f>
        <v/>
      </c>
    </row>
    <row r="142" spans="1:8" x14ac:dyDescent="0.2">
      <c r="A142" s="386"/>
      <c r="B142" s="66"/>
      <c r="C142" s="121"/>
      <c r="D142" s="394"/>
      <c r="E142" s="263"/>
      <c r="F142" s="392"/>
      <c r="G142" s="392"/>
      <c r="H142" s="392"/>
    </row>
    <row r="143" spans="1:8" x14ac:dyDescent="0.2">
      <c r="A143" s="386"/>
      <c r="B143" s="66"/>
      <c r="C143" s="121"/>
      <c r="D143" s="394"/>
      <c r="E143" s="263"/>
      <c r="F143" s="392"/>
      <c r="G143" s="392"/>
      <c r="H143" s="392"/>
    </row>
    <row r="144" spans="1:8" x14ac:dyDescent="0.2">
      <c r="A144" s="387"/>
      <c r="B144" s="66"/>
      <c r="C144" s="121"/>
      <c r="D144" s="395"/>
      <c r="E144" s="263"/>
      <c r="F144" s="392"/>
      <c r="G144" s="392"/>
      <c r="H144" s="392"/>
    </row>
    <row r="145" spans="1:8" x14ac:dyDescent="0.2">
      <c r="A145" s="385"/>
      <c r="B145" s="66"/>
      <c r="C145" s="121"/>
      <c r="D145" s="393" t="str">
        <f t="shared" ref="D145" si="124">IF(A145="","",AVERAGE(C145:C148))</f>
        <v/>
      </c>
      <c r="E145" s="263"/>
      <c r="F145" s="391" t="str">
        <f t="shared" ref="F145" si="125">IF(A145="","",AVERAGE(C145:C148))</f>
        <v/>
      </c>
      <c r="G145" s="391" t="str">
        <f t="shared" ref="G145" si="126">IF(A145="","",SUM(D145:D148))</f>
        <v/>
      </c>
      <c r="H145" s="391" t="str">
        <f t="shared" ref="H145" si="127">IF(A145="","",AVERAGE(E145:E148))</f>
        <v/>
      </c>
    </row>
    <row r="146" spans="1:8" x14ac:dyDescent="0.2">
      <c r="A146" s="386"/>
      <c r="B146" s="66"/>
      <c r="C146" s="121"/>
      <c r="D146" s="394"/>
      <c r="E146" s="263"/>
      <c r="F146" s="392"/>
      <c r="G146" s="392"/>
      <c r="H146" s="392"/>
    </row>
    <row r="147" spans="1:8" x14ac:dyDescent="0.2">
      <c r="A147" s="386"/>
      <c r="B147" s="66"/>
      <c r="C147" s="121"/>
      <c r="D147" s="394"/>
      <c r="E147" s="263"/>
      <c r="F147" s="392"/>
      <c r="G147" s="392"/>
      <c r="H147" s="392"/>
    </row>
    <row r="148" spans="1:8" x14ac:dyDescent="0.2">
      <c r="A148" s="387"/>
      <c r="B148" s="66"/>
      <c r="C148" s="121"/>
      <c r="D148" s="395"/>
      <c r="E148" s="263"/>
      <c r="F148" s="392"/>
      <c r="G148" s="392"/>
      <c r="H148" s="392"/>
    </row>
    <row r="149" spans="1:8" x14ac:dyDescent="0.2">
      <c r="A149" s="385"/>
      <c r="B149" s="66"/>
      <c r="C149" s="121"/>
      <c r="D149" s="393" t="str">
        <f t="shared" ref="D149" si="128">IF(A149="","",AVERAGE(C149:C152))</f>
        <v/>
      </c>
      <c r="E149" s="263"/>
      <c r="F149" s="391" t="str">
        <f t="shared" ref="F149" si="129">IF(A149="","",AVERAGE(C149:C152))</f>
        <v/>
      </c>
      <c r="G149" s="391" t="str">
        <f t="shared" ref="G149" si="130">IF(A149="","",SUM(D149:D152))</f>
        <v/>
      </c>
      <c r="H149" s="391" t="str">
        <f t="shared" ref="H149" si="131">IF(A149="","",AVERAGE(E149:E152))</f>
        <v/>
      </c>
    </row>
    <row r="150" spans="1:8" x14ac:dyDescent="0.2">
      <c r="A150" s="386"/>
      <c r="B150" s="66"/>
      <c r="C150" s="121"/>
      <c r="D150" s="394"/>
      <c r="E150" s="263"/>
      <c r="F150" s="392"/>
      <c r="G150" s="392"/>
      <c r="H150" s="392"/>
    </row>
    <row r="151" spans="1:8" x14ac:dyDescent="0.2">
      <c r="A151" s="386"/>
      <c r="B151" s="66"/>
      <c r="C151" s="121"/>
      <c r="D151" s="394"/>
      <c r="E151" s="263"/>
      <c r="F151" s="392"/>
      <c r="G151" s="392"/>
      <c r="H151" s="392"/>
    </row>
    <row r="152" spans="1:8" x14ac:dyDescent="0.2">
      <c r="A152" s="387"/>
      <c r="B152" s="66"/>
      <c r="C152" s="121"/>
      <c r="D152" s="395"/>
      <c r="E152" s="263"/>
      <c r="F152" s="392"/>
      <c r="G152" s="392"/>
      <c r="H152" s="392"/>
    </row>
    <row r="153" spans="1:8" x14ac:dyDescent="0.2">
      <c r="A153" s="385"/>
      <c r="B153" s="66"/>
      <c r="C153" s="121"/>
      <c r="D153" s="393" t="str">
        <f t="shared" ref="D153" si="132">IF(A153="","",AVERAGE(C153:C156))</f>
        <v/>
      </c>
      <c r="E153" s="263"/>
      <c r="F153" s="391" t="str">
        <f t="shared" ref="F153" si="133">IF(A153="","",AVERAGE(C153:C156))</f>
        <v/>
      </c>
      <c r="G153" s="391" t="str">
        <f t="shared" ref="G153" si="134">IF(A153="","",SUM(D153:D156))</f>
        <v/>
      </c>
      <c r="H153" s="391" t="str">
        <f t="shared" ref="H153" si="135">IF(A153="","",AVERAGE(E153:E156))</f>
        <v/>
      </c>
    </row>
    <row r="154" spans="1:8" x14ac:dyDescent="0.2">
      <c r="A154" s="386"/>
      <c r="B154" s="66"/>
      <c r="C154" s="121"/>
      <c r="D154" s="394"/>
      <c r="E154" s="263"/>
      <c r="F154" s="392"/>
      <c r="G154" s="392"/>
      <c r="H154" s="392"/>
    </row>
    <row r="155" spans="1:8" x14ac:dyDescent="0.2">
      <c r="A155" s="386"/>
      <c r="B155" s="66"/>
      <c r="C155" s="121"/>
      <c r="D155" s="394"/>
      <c r="E155" s="263"/>
      <c r="F155" s="392"/>
      <c r="G155" s="392"/>
      <c r="H155" s="392"/>
    </row>
    <row r="156" spans="1:8" x14ac:dyDescent="0.2">
      <c r="A156" s="387"/>
      <c r="B156" s="66"/>
      <c r="C156" s="121"/>
      <c r="D156" s="395"/>
      <c r="E156" s="263"/>
      <c r="F156" s="392"/>
      <c r="G156" s="392"/>
      <c r="H156" s="392"/>
    </row>
    <row r="157" spans="1:8" x14ac:dyDescent="0.2">
      <c r="A157" s="385"/>
      <c r="B157" s="66"/>
      <c r="C157" s="121"/>
      <c r="D157" s="393" t="str">
        <f t="shared" ref="D157" si="136">IF(A157="","",AVERAGE(C157:C160))</f>
        <v/>
      </c>
      <c r="E157" s="263"/>
      <c r="F157" s="391" t="str">
        <f t="shared" ref="F157" si="137">IF(A157="","",AVERAGE(C157:C160))</f>
        <v/>
      </c>
      <c r="G157" s="391" t="str">
        <f t="shared" ref="G157" si="138">IF(A157="","",SUM(D157:D160))</f>
        <v/>
      </c>
      <c r="H157" s="391" t="str">
        <f t="shared" ref="H157" si="139">IF(A157="","",AVERAGE(E157:E160))</f>
        <v/>
      </c>
    </row>
    <row r="158" spans="1:8" x14ac:dyDescent="0.2">
      <c r="A158" s="386"/>
      <c r="B158" s="66"/>
      <c r="C158" s="121"/>
      <c r="D158" s="394"/>
      <c r="E158" s="263"/>
      <c r="F158" s="392"/>
      <c r="G158" s="392"/>
      <c r="H158" s="392"/>
    </row>
    <row r="159" spans="1:8" x14ac:dyDescent="0.2">
      <c r="A159" s="386"/>
      <c r="B159" s="66"/>
      <c r="C159" s="121"/>
      <c r="D159" s="394"/>
      <c r="E159" s="263"/>
      <c r="F159" s="392"/>
      <c r="G159" s="392"/>
      <c r="H159" s="392"/>
    </row>
    <row r="160" spans="1:8" x14ac:dyDescent="0.2">
      <c r="A160" s="387"/>
      <c r="B160" s="66"/>
      <c r="C160" s="121"/>
      <c r="D160" s="395"/>
      <c r="E160" s="263"/>
      <c r="F160" s="392"/>
      <c r="G160" s="392"/>
      <c r="H160" s="392"/>
    </row>
    <row r="161" spans="1:8" x14ac:dyDescent="0.2">
      <c r="A161" s="385"/>
      <c r="B161" s="66"/>
      <c r="C161" s="121"/>
      <c r="D161" s="393" t="str">
        <f t="shared" ref="D161" si="140">IF(A161="","",AVERAGE(C161:C164))</f>
        <v/>
      </c>
      <c r="E161" s="263"/>
      <c r="F161" s="391" t="str">
        <f t="shared" ref="F161" si="141">IF(A161="","",AVERAGE(C161:C164))</f>
        <v/>
      </c>
      <c r="G161" s="391" t="str">
        <f t="shared" ref="G161" si="142">IF(A161="","",SUM(D161:D164))</f>
        <v/>
      </c>
      <c r="H161" s="391" t="str">
        <f t="shared" ref="H161" si="143">IF(A161="","",AVERAGE(E161:E164))</f>
        <v/>
      </c>
    </row>
    <row r="162" spans="1:8" x14ac:dyDescent="0.2">
      <c r="A162" s="386"/>
      <c r="B162" s="66"/>
      <c r="C162" s="121"/>
      <c r="D162" s="394"/>
      <c r="E162" s="263"/>
      <c r="F162" s="392"/>
      <c r="G162" s="392"/>
      <c r="H162" s="392"/>
    </row>
    <row r="163" spans="1:8" x14ac:dyDescent="0.2">
      <c r="A163" s="386"/>
      <c r="B163" s="66"/>
      <c r="C163" s="121"/>
      <c r="D163" s="394"/>
      <c r="E163" s="263"/>
      <c r="F163" s="392"/>
      <c r="G163" s="392"/>
      <c r="H163" s="392"/>
    </row>
    <row r="164" spans="1:8" x14ac:dyDescent="0.2">
      <c r="A164" s="387"/>
      <c r="B164" s="66"/>
      <c r="C164" s="121"/>
      <c r="D164" s="395"/>
      <c r="E164" s="263"/>
      <c r="F164" s="392"/>
      <c r="G164" s="392"/>
      <c r="H164" s="392"/>
    </row>
    <row r="165" spans="1:8" x14ac:dyDescent="0.2">
      <c r="A165" s="385"/>
      <c r="B165" s="66"/>
      <c r="C165" s="121"/>
      <c r="D165" s="393" t="str">
        <f t="shared" ref="D165" si="144">IF(A165="","",AVERAGE(C165:C168))</f>
        <v/>
      </c>
      <c r="E165" s="263"/>
      <c r="F165" s="391" t="str">
        <f t="shared" ref="F165" si="145">IF(A165="","",AVERAGE(C165:C168))</f>
        <v/>
      </c>
      <c r="G165" s="391" t="str">
        <f t="shared" ref="G165" si="146">IF(A165="","",SUM(D165:D168))</f>
        <v/>
      </c>
      <c r="H165" s="391" t="str">
        <f t="shared" ref="H165" si="147">IF(A165="","",AVERAGE(E165:E168))</f>
        <v/>
      </c>
    </row>
    <row r="166" spans="1:8" x14ac:dyDescent="0.2">
      <c r="A166" s="386"/>
      <c r="B166" s="66"/>
      <c r="C166" s="121"/>
      <c r="D166" s="394"/>
      <c r="E166" s="263"/>
      <c r="F166" s="392"/>
      <c r="G166" s="392"/>
      <c r="H166" s="392"/>
    </row>
    <row r="167" spans="1:8" x14ac:dyDescent="0.2">
      <c r="A167" s="386"/>
      <c r="B167" s="66"/>
      <c r="C167" s="121"/>
      <c r="D167" s="394"/>
      <c r="E167" s="263"/>
      <c r="F167" s="392"/>
      <c r="G167" s="392"/>
      <c r="H167" s="392"/>
    </row>
    <row r="168" spans="1:8" x14ac:dyDescent="0.2">
      <c r="A168" s="387"/>
      <c r="B168" s="66"/>
      <c r="C168" s="121"/>
      <c r="D168" s="395"/>
      <c r="E168" s="263"/>
      <c r="F168" s="392"/>
      <c r="G168" s="392"/>
      <c r="H168" s="392"/>
    </row>
    <row r="169" spans="1:8" x14ac:dyDescent="0.2">
      <c r="A169" s="385"/>
      <c r="B169" s="66"/>
      <c r="C169" s="121"/>
      <c r="D169" s="393" t="str">
        <f t="shared" ref="D169" si="148">IF(A169="","",AVERAGE(C169:C172))</f>
        <v/>
      </c>
      <c r="E169" s="263"/>
      <c r="F169" s="391" t="str">
        <f t="shared" ref="F169" si="149">IF(A169="","",AVERAGE(C169:C172))</f>
        <v/>
      </c>
      <c r="G169" s="391" t="str">
        <f t="shared" ref="G169" si="150">IF(A169="","",SUM(D169:D172))</f>
        <v/>
      </c>
      <c r="H169" s="391" t="str">
        <f t="shared" ref="H169" si="151">IF(A169="","",AVERAGE(E169:E172))</f>
        <v/>
      </c>
    </row>
    <row r="170" spans="1:8" x14ac:dyDescent="0.2">
      <c r="A170" s="386"/>
      <c r="B170" s="66"/>
      <c r="C170" s="121"/>
      <c r="D170" s="394"/>
      <c r="E170" s="263"/>
      <c r="F170" s="392"/>
      <c r="G170" s="392"/>
      <c r="H170" s="392"/>
    </row>
    <row r="171" spans="1:8" x14ac:dyDescent="0.2">
      <c r="A171" s="386"/>
      <c r="B171" s="66"/>
      <c r="C171" s="121"/>
      <c r="D171" s="394"/>
      <c r="E171" s="263"/>
      <c r="F171" s="392"/>
      <c r="G171" s="392"/>
      <c r="H171" s="392"/>
    </row>
    <row r="172" spans="1:8" x14ac:dyDescent="0.2">
      <c r="A172" s="387"/>
      <c r="B172" s="66"/>
      <c r="C172" s="121"/>
      <c r="D172" s="395"/>
      <c r="E172" s="263"/>
      <c r="F172" s="392"/>
      <c r="G172" s="392"/>
      <c r="H172" s="392"/>
    </row>
    <row r="173" spans="1:8" x14ac:dyDescent="0.2">
      <c r="A173" s="385"/>
      <c r="B173" s="66"/>
      <c r="C173" s="121"/>
      <c r="D173" s="393" t="str">
        <f t="shared" ref="D173" si="152">IF(A173="","",AVERAGE(C173:C176))</f>
        <v/>
      </c>
      <c r="E173" s="263"/>
      <c r="F173" s="391" t="str">
        <f t="shared" ref="F173" si="153">IF(A173="","",AVERAGE(C173:C176))</f>
        <v/>
      </c>
      <c r="G173" s="391" t="str">
        <f t="shared" ref="G173" si="154">IF(A173="","",SUM(D173:D176))</f>
        <v/>
      </c>
      <c r="H173" s="391" t="str">
        <f t="shared" ref="H173" si="155">IF(A173="","",AVERAGE(E173:E176))</f>
        <v/>
      </c>
    </row>
    <row r="174" spans="1:8" x14ac:dyDescent="0.2">
      <c r="A174" s="386"/>
      <c r="B174" s="66"/>
      <c r="C174" s="121"/>
      <c r="D174" s="394"/>
      <c r="E174" s="263"/>
      <c r="F174" s="392"/>
      <c r="G174" s="392"/>
      <c r="H174" s="392"/>
    </row>
    <row r="175" spans="1:8" x14ac:dyDescent="0.2">
      <c r="A175" s="386"/>
      <c r="B175" s="66"/>
      <c r="C175" s="121"/>
      <c r="D175" s="394"/>
      <c r="E175" s="263"/>
      <c r="F175" s="392"/>
      <c r="G175" s="392"/>
      <c r="H175" s="392"/>
    </row>
    <row r="176" spans="1:8" x14ac:dyDescent="0.2">
      <c r="A176" s="387"/>
      <c r="B176" s="66"/>
      <c r="C176" s="121"/>
      <c r="D176" s="395"/>
      <c r="E176" s="263"/>
      <c r="F176" s="392"/>
      <c r="G176" s="392"/>
      <c r="H176" s="392"/>
    </row>
    <row r="177" spans="1:8" x14ac:dyDescent="0.2">
      <c r="A177" s="385"/>
      <c r="B177" s="66"/>
      <c r="C177" s="121"/>
      <c r="D177" s="393" t="str">
        <f t="shared" ref="D177" si="156">IF(A177="","",AVERAGE(C177:C180))</f>
        <v/>
      </c>
      <c r="E177" s="263"/>
      <c r="F177" s="391" t="str">
        <f t="shared" ref="F177" si="157">IF(A177="","",AVERAGE(C177:C180))</f>
        <v/>
      </c>
      <c r="G177" s="391" t="str">
        <f t="shared" ref="G177" si="158">IF(A177="","",SUM(D177:D180))</f>
        <v/>
      </c>
      <c r="H177" s="391" t="str">
        <f t="shared" ref="H177" si="159">IF(A177="","",AVERAGE(E177:E180))</f>
        <v/>
      </c>
    </row>
    <row r="178" spans="1:8" x14ac:dyDescent="0.2">
      <c r="A178" s="386"/>
      <c r="B178" s="66"/>
      <c r="C178" s="121"/>
      <c r="D178" s="394"/>
      <c r="E178" s="263"/>
      <c r="F178" s="392"/>
      <c r="G178" s="392"/>
      <c r="H178" s="392"/>
    </row>
    <row r="179" spans="1:8" x14ac:dyDescent="0.2">
      <c r="A179" s="386"/>
      <c r="B179" s="66"/>
      <c r="C179" s="121"/>
      <c r="D179" s="394"/>
      <c r="E179" s="263"/>
      <c r="F179" s="392"/>
      <c r="G179" s="392"/>
      <c r="H179" s="392"/>
    </row>
    <row r="180" spans="1:8" x14ac:dyDescent="0.2">
      <c r="A180" s="387"/>
      <c r="B180" s="66"/>
      <c r="C180" s="121"/>
      <c r="D180" s="395"/>
      <c r="E180" s="263"/>
      <c r="F180" s="392"/>
      <c r="G180" s="392"/>
      <c r="H180" s="392"/>
    </row>
    <row r="181" spans="1:8" x14ac:dyDescent="0.2">
      <c r="A181" s="385"/>
      <c r="B181" s="66"/>
      <c r="C181" s="121"/>
      <c r="D181" s="393" t="str">
        <f t="shared" ref="D181" si="160">IF(A181="","",AVERAGE(C181:C184))</f>
        <v/>
      </c>
      <c r="E181" s="263"/>
      <c r="F181" s="391" t="str">
        <f t="shared" ref="F181" si="161">IF(A181="","",AVERAGE(C181:C184))</f>
        <v/>
      </c>
      <c r="G181" s="391" t="str">
        <f t="shared" ref="G181" si="162">IF(A181="","",SUM(D181:D184))</f>
        <v/>
      </c>
      <c r="H181" s="391" t="str">
        <f t="shared" ref="H181" si="163">IF(A181="","",AVERAGE(E181:E184))</f>
        <v/>
      </c>
    </row>
    <row r="182" spans="1:8" x14ac:dyDescent="0.2">
      <c r="A182" s="386"/>
      <c r="B182" s="66"/>
      <c r="C182" s="121"/>
      <c r="D182" s="394"/>
      <c r="E182" s="263"/>
      <c r="F182" s="392"/>
      <c r="G182" s="392"/>
      <c r="H182" s="392"/>
    </row>
    <row r="183" spans="1:8" x14ac:dyDescent="0.2">
      <c r="A183" s="386"/>
      <c r="B183" s="66"/>
      <c r="C183" s="121"/>
      <c r="D183" s="394"/>
      <c r="E183" s="263"/>
      <c r="F183" s="392"/>
      <c r="G183" s="392"/>
      <c r="H183" s="392"/>
    </row>
    <row r="184" spans="1:8" x14ac:dyDescent="0.2">
      <c r="A184" s="387"/>
      <c r="B184" s="66"/>
      <c r="C184" s="121"/>
      <c r="D184" s="395"/>
      <c r="E184" s="263"/>
      <c r="F184" s="392"/>
      <c r="G184" s="392"/>
      <c r="H184" s="392"/>
    </row>
    <row r="185" spans="1:8" x14ac:dyDescent="0.2">
      <c r="A185" s="385"/>
      <c r="B185" s="66"/>
      <c r="C185" s="121"/>
      <c r="D185" s="393" t="str">
        <f t="shared" ref="D185" si="164">IF(A185="","",AVERAGE(C185:C188))</f>
        <v/>
      </c>
      <c r="E185" s="263"/>
      <c r="F185" s="391" t="str">
        <f t="shared" ref="F185" si="165">IF(A185="","",AVERAGE(C185:C188))</f>
        <v/>
      </c>
      <c r="G185" s="391" t="str">
        <f t="shared" ref="G185" si="166">IF(A185="","",SUM(D185:D188))</f>
        <v/>
      </c>
      <c r="H185" s="391" t="str">
        <f t="shared" ref="H185" si="167">IF(A185="","",AVERAGE(E185:E188))</f>
        <v/>
      </c>
    </row>
    <row r="186" spans="1:8" x14ac:dyDescent="0.2">
      <c r="A186" s="386"/>
      <c r="B186" s="66"/>
      <c r="C186" s="121"/>
      <c r="D186" s="394"/>
      <c r="E186" s="263"/>
      <c r="F186" s="392"/>
      <c r="G186" s="392"/>
      <c r="H186" s="392"/>
    </row>
    <row r="187" spans="1:8" x14ac:dyDescent="0.2">
      <c r="A187" s="386"/>
      <c r="B187" s="66"/>
      <c r="C187" s="121"/>
      <c r="D187" s="394"/>
      <c r="E187" s="263"/>
      <c r="F187" s="392"/>
      <c r="G187" s="392"/>
      <c r="H187" s="392"/>
    </row>
    <row r="188" spans="1:8" x14ac:dyDescent="0.2">
      <c r="A188" s="387"/>
      <c r="B188" s="66"/>
      <c r="C188" s="121"/>
      <c r="D188" s="395"/>
      <c r="E188" s="263"/>
      <c r="F188" s="392"/>
      <c r="G188" s="392"/>
      <c r="H188" s="392"/>
    </row>
    <row r="189" spans="1:8" x14ac:dyDescent="0.2">
      <c r="A189" s="385"/>
      <c r="B189" s="66"/>
      <c r="C189" s="121"/>
      <c r="D189" s="393" t="str">
        <f t="shared" ref="D189" si="168">IF(A189="","",AVERAGE(C189:C192))</f>
        <v/>
      </c>
      <c r="E189" s="263"/>
      <c r="F189" s="391" t="str">
        <f t="shared" ref="F189" si="169">IF(A189="","",AVERAGE(C189:C192))</f>
        <v/>
      </c>
      <c r="G189" s="391" t="str">
        <f t="shared" ref="G189" si="170">IF(A189="","",SUM(D189:D192))</f>
        <v/>
      </c>
      <c r="H189" s="391" t="str">
        <f t="shared" ref="H189" si="171">IF(A189="","",AVERAGE(E189:E192))</f>
        <v/>
      </c>
    </row>
    <row r="190" spans="1:8" x14ac:dyDescent="0.2">
      <c r="A190" s="386"/>
      <c r="B190" s="66"/>
      <c r="C190" s="121"/>
      <c r="D190" s="394"/>
      <c r="E190" s="263"/>
      <c r="F190" s="392"/>
      <c r="G190" s="392"/>
      <c r="H190" s="392"/>
    </row>
    <row r="191" spans="1:8" x14ac:dyDescent="0.2">
      <c r="A191" s="386"/>
      <c r="B191" s="66"/>
      <c r="C191" s="121"/>
      <c r="D191" s="394"/>
      <c r="E191" s="263"/>
      <c r="F191" s="392"/>
      <c r="G191" s="392"/>
      <c r="H191" s="392"/>
    </row>
    <row r="192" spans="1:8" x14ac:dyDescent="0.2">
      <c r="A192" s="387"/>
      <c r="B192" s="66"/>
      <c r="C192" s="121"/>
      <c r="D192" s="395"/>
      <c r="E192" s="263"/>
      <c r="F192" s="392"/>
      <c r="G192" s="392"/>
      <c r="H192" s="392"/>
    </row>
    <row r="193" spans="1:8" x14ac:dyDescent="0.2">
      <c r="A193" s="385"/>
      <c r="B193" s="66"/>
      <c r="C193" s="121"/>
      <c r="D193" s="393" t="str">
        <f t="shared" ref="D193" si="172">IF(A193="","",AVERAGE(C193:C196))</f>
        <v/>
      </c>
      <c r="E193" s="263"/>
      <c r="F193" s="391" t="str">
        <f t="shared" ref="F193" si="173">IF(A193="","",AVERAGE(C193:C196))</f>
        <v/>
      </c>
      <c r="G193" s="391" t="str">
        <f t="shared" ref="G193" si="174">IF(A193="","",SUM(D193:D196))</f>
        <v/>
      </c>
      <c r="H193" s="391" t="str">
        <f t="shared" ref="H193" si="175">IF(A193="","",AVERAGE(E193:E196))</f>
        <v/>
      </c>
    </row>
    <row r="194" spans="1:8" x14ac:dyDescent="0.2">
      <c r="A194" s="386"/>
      <c r="B194" s="66"/>
      <c r="C194" s="121"/>
      <c r="D194" s="394"/>
      <c r="E194" s="263"/>
      <c r="F194" s="392"/>
      <c r="G194" s="392"/>
      <c r="H194" s="392"/>
    </row>
    <row r="195" spans="1:8" x14ac:dyDescent="0.2">
      <c r="A195" s="386"/>
      <c r="B195" s="66"/>
      <c r="C195" s="121"/>
      <c r="D195" s="394"/>
      <c r="E195" s="263"/>
      <c r="F195" s="392"/>
      <c r="G195" s="392"/>
      <c r="H195" s="392"/>
    </row>
    <row r="196" spans="1:8" x14ac:dyDescent="0.2">
      <c r="A196" s="387"/>
      <c r="B196" s="66"/>
      <c r="C196" s="121"/>
      <c r="D196" s="395"/>
      <c r="E196" s="263"/>
      <c r="F196" s="392"/>
      <c r="G196" s="392"/>
      <c r="H196" s="392"/>
    </row>
    <row r="197" spans="1:8" x14ac:dyDescent="0.2">
      <c r="A197" s="385"/>
      <c r="B197" s="66"/>
      <c r="C197" s="121"/>
      <c r="D197" s="393" t="str">
        <f t="shared" ref="D197" si="176">IF(A197="","",AVERAGE(C197:C200))</f>
        <v/>
      </c>
      <c r="E197" s="263"/>
      <c r="F197" s="391" t="str">
        <f t="shared" ref="F197" si="177">IF(A197="","",AVERAGE(C197:C200))</f>
        <v/>
      </c>
      <c r="G197" s="391" t="str">
        <f t="shared" ref="G197" si="178">IF(A197="","",SUM(D197:D200))</f>
        <v/>
      </c>
      <c r="H197" s="391" t="str">
        <f t="shared" ref="H197" si="179">IF(A197="","",AVERAGE(E197:E200))</f>
        <v/>
      </c>
    </row>
    <row r="198" spans="1:8" x14ac:dyDescent="0.2">
      <c r="A198" s="386"/>
      <c r="B198" s="66"/>
      <c r="C198" s="121"/>
      <c r="D198" s="394"/>
      <c r="E198" s="263"/>
      <c r="F198" s="392"/>
      <c r="G198" s="392"/>
      <c r="H198" s="392"/>
    </row>
    <row r="199" spans="1:8" x14ac:dyDescent="0.2">
      <c r="A199" s="386"/>
      <c r="B199" s="66"/>
      <c r="C199" s="121"/>
      <c r="D199" s="394"/>
      <c r="E199" s="263"/>
      <c r="F199" s="392"/>
      <c r="G199" s="392"/>
      <c r="H199" s="392"/>
    </row>
    <row r="200" spans="1:8" x14ac:dyDescent="0.2">
      <c r="A200" s="387"/>
      <c r="B200" s="66"/>
      <c r="C200" s="121"/>
      <c r="D200" s="395"/>
      <c r="E200" s="263"/>
      <c r="F200" s="392"/>
      <c r="G200" s="392"/>
      <c r="H200" s="392"/>
    </row>
    <row r="201" spans="1:8" x14ac:dyDescent="0.2">
      <c r="A201" s="385"/>
      <c r="B201" s="66"/>
      <c r="C201" s="121"/>
      <c r="D201" s="393" t="str">
        <f t="shared" ref="D201" si="180">IF(A201="","",AVERAGE(C201:C204))</f>
        <v/>
      </c>
      <c r="E201" s="263"/>
      <c r="F201" s="391" t="str">
        <f t="shared" ref="F201" si="181">IF(A201="","",AVERAGE(C201:C204))</f>
        <v/>
      </c>
      <c r="G201" s="391" t="str">
        <f t="shared" ref="G201" si="182">IF(A201="","",SUM(D201:D204))</f>
        <v/>
      </c>
      <c r="H201" s="391" t="str">
        <f t="shared" ref="H201" si="183">IF(A201="","",AVERAGE(E201:E204))</f>
        <v/>
      </c>
    </row>
    <row r="202" spans="1:8" x14ac:dyDescent="0.2">
      <c r="A202" s="386"/>
      <c r="B202" s="66"/>
      <c r="C202" s="121"/>
      <c r="D202" s="394"/>
      <c r="E202" s="263"/>
      <c r="F202" s="392"/>
      <c r="G202" s="392"/>
      <c r="H202" s="392"/>
    </row>
    <row r="203" spans="1:8" x14ac:dyDescent="0.2">
      <c r="A203" s="386"/>
      <c r="B203" s="66"/>
      <c r="C203" s="121"/>
      <c r="D203" s="394"/>
      <c r="E203" s="263"/>
      <c r="F203" s="392"/>
      <c r="G203" s="392"/>
      <c r="H203" s="392"/>
    </row>
    <row r="204" spans="1:8" x14ac:dyDescent="0.2">
      <c r="A204" s="387"/>
      <c r="B204" s="66"/>
      <c r="C204" s="121"/>
      <c r="D204" s="395"/>
      <c r="E204" s="263"/>
      <c r="F204" s="392"/>
      <c r="G204" s="392"/>
      <c r="H204" s="392"/>
    </row>
    <row r="205" spans="1:8" x14ac:dyDescent="0.2">
      <c r="A205" s="385"/>
      <c r="B205" s="66"/>
      <c r="C205" s="121"/>
      <c r="D205" s="393" t="str">
        <f t="shared" ref="D205" si="184">IF(A205="","",AVERAGE(C205:C208))</f>
        <v/>
      </c>
      <c r="E205" s="263"/>
      <c r="F205" s="391" t="str">
        <f t="shared" ref="F205" si="185">IF(A205="","",AVERAGE(C205:C208))</f>
        <v/>
      </c>
      <c r="G205" s="391" t="str">
        <f t="shared" ref="G205" si="186">IF(A205="","",SUM(D205:D208))</f>
        <v/>
      </c>
      <c r="H205" s="391" t="str">
        <f t="shared" ref="H205" si="187">IF(A205="","",AVERAGE(E205:E208))</f>
        <v/>
      </c>
    </row>
    <row r="206" spans="1:8" x14ac:dyDescent="0.2">
      <c r="A206" s="386"/>
      <c r="B206" s="66"/>
      <c r="C206" s="121"/>
      <c r="D206" s="394"/>
      <c r="E206" s="263"/>
      <c r="F206" s="392"/>
      <c r="G206" s="392"/>
      <c r="H206" s="392"/>
    </row>
    <row r="207" spans="1:8" x14ac:dyDescent="0.2">
      <c r="A207" s="386"/>
      <c r="B207" s="66"/>
      <c r="C207" s="121"/>
      <c r="D207" s="394"/>
      <c r="E207" s="263"/>
      <c r="F207" s="392"/>
      <c r="G207" s="392"/>
      <c r="H207" s="392"/>
    </row>
    <row r="208" spans="1:8" x14ac:dyDescent="0.2">
      <c r="A208" s="387"/>
      <c r="B208" s="66"/>
      <c r="C208" s="121"/>
      <c r="D208" s="395"/>
      <c r="E208" s="263"/>
      <c r="F208" s="392"/>
      <c r="G208" s="392"/>
      <c r="H208" s="392"/>
    </row>
    <row r="209" spans="1:8" x14ac:dyDescent="0.2">
      <c r="A209" s="385"/>
      <c r="B209" s="66"/>
      <c r="C209" s="121"/>
      <c r="D209" s="393" t="str">
        <f t="shared" ref="D209" si="188">IF(A209="","",AVERAGE(C209:C212))</f>
        <v/>
      </c>
      <c r="E209" s="263"/>
      <c r="F209" s="391" t="str">
        <f t="shared" ref="F209" si="189">IF(A209="","",AVERAGE(C209:C212))</f>
        <v/>
      </c>
      <c r="G209" s="391" t="str">
        <f t="shared" ref="G209" si="190">IF(A209="","",SUM(D209:D212))</f>
        <v/>
      </c>
      <c r="H209" s="391" t="str">
        <f t="shared" ref="H209" si="191">IF(A209="","",AVERAGE(E209:E212))</f>
        <v/>
      </c>
    </row>
    <row r="210" spans="1:8" x14ac:dyDescent="0.2">
      <c r="A210" s="386"/>
      <c r="B210" s="66"/>
      <c r="C210" s="121"/>
      <c r="D210" s="394"/>
      <c r="E210" s="263"/>
      <c r="F210" s="392"/>
      <c r="G210" s="392"/>
      <c r="H210" s="392"/>
    </row>
    <row r="211" spans="1:8" x14ac:dyDescent="0.2">
      <c r="A211" s="386"/>
      <c r="B211" s="66"/>
      <c r="C211" s="121"/>
      <c r="D211" s="394"/>
      <c r="E211" s="263"/>
      <c r="F211" s="392"/>
      <c r="G211" s="392"/>
      <c r="H211" s="392"/>
    </row>
    <row r="212" spans="1:8" x14ac:dyDescent="0.2">
      <c r="A212" s="387"/>
      <c r="B212" s="66"/>
      <c r="C212" s="121"/>
      <c r="D212" s="395"/>
      <c r="E212" s="263"/>
      <c r="F212" s="392"/>
      <c r="G212" s="392"/>
      <c r="H212" s="392"/>
    </row>
    <row r="213" spans="1:8" x14ac:dyDescent="0.2">
      <c r="C213" s="193"/>
      <c r="D213" s="194"/>
    </row>
    <row r="214" spans="1:8" x14ac:dyDescent="0.2">
      <c r="C214" s="193"/>
      <c r="D214" s="194"/>
    </row>
    <row r="215" spans="1:8" x14ac:dyDescent="0.2">
      <c r="C215" s="193"/>
      <c r="D215" s="194"/>
    </row>
    <row r="216" spans="1:8" x14ac:dyDescent="0.2">
      <c r="C216" s="193"/>
      <c r="D216" s="194"/>
    </row>
    <row r="217" spans="1:8" x14ac:dyDescent="0.2">
      <c r="C217" s="193"/>
      <c r="D217" s="194"/>
    </row>
    <row r="218" spans="1:8" x14ac:dyDescent="0.2">
      <c r="C218" s="193"/>
      <c r="D218" s="194"/>
    </row>
    <row r="219" spans="1:8" x14ac:dyDescent="0.2">
      <c r="C219" s="193"/>
      <c r="D219" s="194"/>
    </row>
    <row r="220" spans="1:8" x14ac:dyDescent="0.2">
      <c r="C220" s="193"/>
      <c r="D220" s="194"/>
    </row>
    <row r="221" spans="1:8" x14ac:dyDescent="0.2">
      <c r="C221" s="193"/>
      <c r="D221" s="194"/>
    </row>
    <row r="222" spans="1:8" x14ac:dyDescent="0.2">
      <c r="C222" s="193"/>
      <c r="D222" s="194"/>
    </row>
    <row r="223" spans="1:8" x14ac:dyDescent="0.2">
      <c r="C223" s="193"/>
      <c r="D223" s="194"/>
    </row>
    <row r="224" spans="1:8" x14ac:dyDescent="0.2">
      <c r="C224" s="193"/>
      <c r="D224" s="194"/>
    </row>
    <row r="225" spans="3:4" x14ac:dyDescent="0.2">
      <c r="C225" s="193"/>
      <c r="D225" s="194"/>
    </row>
    <row r="226" spans="3:4" x14ac:dyDescent="0.2">
      <c r="C226" s="193"/>
      <c r="D226" s="194"/>
    </row>
    <row r="227" spans="3:4" x14ac:dyDescent="0.2">
      <c r="C227" s="193"/>
      <c r="D227" s="194"/>
    </row>
    <row r="228" spans="3:4" x14ac:dyDescent="0.2">
      <c r="C228" s="193"/>
      <c r="D228" s="194"/>
    </row>
    <row r="229" spans="3:4" x14ac:dyDescent="0.2">
      <c r="C229" s="193"/>
      <c r="D229" s="194"/>
    </row>
    <row r="230" spans="3:4" x14ac:dyDescent="0.2">
      <c r="C230" s="193"/>
      <c r="D230" s="194"/>
    </row>
    <row r="231" spans="3:4" x14ac:dyDescent="0.2">
      <c r="C231" s="193"/>
      <c r="D231" s="194"/>
    </row>
    <row r="232" spans="3:4" x14ac:dyDescent="0.2">
      <c r="C232" s="193"/>
      <c r="D232" s="194"/>
    </row>
    <row r="233" spans="3:4" x14ac:dyDescent="0.2">
      <c r="C233" s="193"/>
      <c r="D233" s="194"/>
    </row>
    <row r="234" spans="3:4" x14ac:dyDescent="0.2">
      <c r="C234" s="193"/>
      <c r="D234" s="194"/>
    </row>
    <row r="235" spans="3:4" x14ac:dyDescent="0.2">
      <c r="C235" s="193"/>
      <c r="D235" s="194"/>
    </row>
    <row r="236" spans="3:4" x14ac:dyDescent="0.2">
      <c r="C236" s="193"/>
      <c r="D236" s="194"/>
    </row>
    <row r="237" spans="3:4" x14ac:dyDescent="0.2">
      <c r="C237" s="193"/>
      <c r="D237" s="194"/>
    </row>
    <row r="238" spans="3:4" x14ac:dyDescent="0.2">
      <c r="C238" s="193"/>
      <c r="D238" s="194"/>
    </row>
    <row r="239" spans="3:4" x14ac:dyDescent="0.2">
      <c r="C239" s="193"/>
      <c r="D239" s="194"/>
    </row>
    <row r="240" spans="3:4" x14ac:dyDescent="0.2">
      <c r="C240" s="193"/>
      <c r="D240" s="194"/>
    </row>
    <row r="241" spans="3:4" x14ac:dyDescent="0.2">
      <c r="C241" s="193"/>
      <c r="D241" s="194"/>
    </row>
    <row r="242" spans="3:4" x14ac:dyDescent="0.2">
      <c r="C242" s="193"/>
      <c r="D242" s="194"/>
    </row>
    <row r="243" spans="3:4" x14ac:dyDescent="0.2">
      <c r="C243" s="193"/>
      <c r="D243" s="194"/>
    </row>
    <row r="244" spans="3:4" x14ac:dyDescent="0.2">
      <c r="C244" s="193"/>
      <c r="D244" s="194"/>
    </row>
    <row r="245" spans="3:4" x14ac:dyDescent="0.2">
      <c r="C245" s="193"/>
      <c r="D245" s="194"/>
    </row>
    <row r="246" spans="3:4" x14ac:dyDescent="0.2">
      <c r="C246" s="193"/>
      <c r="D246" s="194"/>
    </row>
    <row r="247" spans="3:4" x14ac:dyDescent="0.2">
      <c r="C247" s="193"/>
      <c r="D247" s="194"/>
    </row>
  </sheetData>
  <sheetProtection password="DDAD" sheet="1" objects="1" scenarios="1" insertRows="0" sort="0"/>
  <protectedRanges>
    <protectedRange sqref="A1 A3:C3 A4:A11 B16:F16" name="Range1"/>
  </protectedRanges>
  <mergeCells count="246">
    <mergeCell ref="D209:D212"/>
    <mergeCell ref="A209:A212"/>
    <mergeCell ref="F209:F212"/>
    <mergeCell ref="G209:G212"/>
    <mergeCell ref="H209:H212"/>
    <mergeCell ref="D17:D20"/>
    <mergeCell ref="D21:D24"/>
    <mergeCell ref="D25:D28"/>
    <mergeCell ref="D29:D32"/>
    <mergeCell ref="D33:D36"/>
    <mergeCell ref="D37:D40"/>
    <mergeCell ref="A201:A204"/>
    <mergeCell ref="F201:F204"/>
    <mergeCell ref="G201:G204"/>
    <mergeCell ref="H201:H204"/>
    <mergeCell ref="A205:A208"/>
    <mergeCell ref="F205:F208"/>
    <mergeCell ref="G205:G208"/>
    <mergeCell ref="H205:H208"/>
    <mergeCell ref="D201:D204"/>
    <mergeCell ref="D205:D208"/>
    <mergeCell ref="A193:A196"/>
    <mergeCell ref="F193:F196"/>
    <mergeCell ref="G193:G196"/>
    <mergeCell ref="H193:H196"/>
    <mergeCell ref="A197:A200"/>
    <mergeCell ref="F197:F200"/>
    <mergeCell ref="G197:G200"/>
    <mergeCell ref="H197:H200"/>
    <mergeCell ref="D193:D196"/>
    <mergeCell ref="D197:D200"/>
    <mergeCell ref="A185:A188"/>
    <mergeCell ref="F185:F188"/>
    <mergeCell ref="G185:G188"/>
    <mergeCell ref="H185:H188"/>
    <mergeCell ref="A189:A192"/>
    <mergeCell ref="F189:F192"/>
    <mergeCell ref="G189:G192"/>
    <mergeCell ref="H189:H192"/>
    <mergeCell ref="D185:D188"/>
    <mergeCell ref="D189:D192"/>
    <mergeCell ref="A177:A180"/>
    <mergeCell ref="F177:F180"/>
    <mergeCell ref="G177:G180"/>
    <mergeCell ref="H177:H180"/>
    <mergeCell ref="A181:A184"/>
    <mergeCell ref="F181:F184"/>
    <mergeCell ref="G181:G184"/>
    <mergeCell ref="H181:H184"/>
    <mergeCell ref="D177:D180"/>
    <mergeCell ref="D181:D184"/>
    <mergeCell ref="A169:A172"/>
    <mergeCell ref="F169:F172"/>
    <mergeCell ref="G169:G172"/>
    <mergeCell ref="H169:H172"/>
    <mergeCell ref="A173:A176"/>
    <mergeCell ref="F173:F176"/>
    <mergeCell ref="G173:G176"/>
    <mergeCell ref="H173:H176"/>
    <mergeCell ref="D169:D172"/>
    <mergeCell ref="D173:D176"/>
    <mergeCell ref="A161:A164"/>
    <mergeCell ref="F161:F164"/>
    <mergeCell ref="G161:G164"/>
    <mergeCell ref="H161:H164"/>
    <mergeCell ref="A165:A168"/>
    <mergeCell ref="F165:F168"/>
    <mergeCell ref="G165:G168"/>
    <mergeCell ref="H165:H168"/>
    <mergeCell ref="D161:D164"/>
    <mergeCell ref="D165:D168"/>
    <mergeCell ref="A153:A156"/>
    <mergeCell ref="F153:F156"/>
    <mergeCell ref="G153:G156"/>
    <mergeCell ref="H153:H156"/>
    <mergeCell ref="A157:A160"/>
    <mergeCell ref="F157:F160"/>
    <mergeCell ref="G157:G160"/>
    <mergeCell ref="H157:H160"/>
    <mergeCell ref="D153:D156"/>
    <mergeCell ref="D157:D160"/>
    <mergeCell ref="A145:A148"/>
    <mergeCell ref="F145:F148"/>
    <mergeCell ref="G145:G148"/>
    <mergeCell ref="H145:H148"/>
    <mergeCell ref="A149:A152"/>
    <mergeCell ref="F149:F152"/>
    <mergeCell ref="G149:G152"/>
    <mergeCell ref="H149:H152"/>
    <mergeCell ref="D145:D148"/>
    <mergeCell ref="D149:D152"/>
    <mergeCell ref="A137:A140"/>
    <mergeCell ref="F137:F140"/>
    <mergeCell ref="G137:G140"/>
    <mergeCell ref="H137:H140"/>
    <mergeCell ref="A141:A144"/>
    <mergeCell ref="F141:F144"/>
    <mergeCell ref="G141:G144"/>
    <mergeCell ref="H141:H144"/>
    <mergeCell ref="D137:D140"/>
    <mergeCell ref="D141:D144"/>
    <mergeCell ref="A129:A132"/>
    <mergeCell ref="F129:F132"/>
    <mergeCell ref="G129:G132"/>
    <mergeCell ref="H129:H132"/>
    <mergeCell ref="A133:A136"/>
    <mergeCell ref="F133:F136"/>
    <mergeCell ref="G133:G136"/>
    <mergeCell ref="H133:H136"/>
    <mergeCell ref="D129:D132"/>
    <mergeCell ref="D133:D136"/>
    <mergeCell ref="A121:A124"/>
    <mergeCell ref="F121:F124"/>
    <mergeCell ref="G121:G124"/>
    <mergeCell ref="H121:H124"/>
    <mergeCell ref="A125:A128"/>
    <mergeCell ref="F125:F128"/>
    <mergeCell ref="G125:G128"/>
    <mergeCell ref="H125:H128"/>
    <mergeCell ref="D121:D124"/>
    <mergeCell ref="D125:D128"/>
    <mergeCell ref="A113:A116"/>
    <mergeCell ref="F113:F116"/>
    <mergeCell ref="G113:G116"/>
    <mergeCell ref="H113:H116"/>
    <mergeCell ref="A117:A120"/>
    <mergeCell ref="F117:F120"/>
    <mergeCell ref="G117:G120"/>
    <mergeCell ref="H117:H120"/>
    <mergeCell ref="D113:D116"/>
    <mergeCell ref="D117:D120"/>
    <mergeCell ref="A105:A108"/>
    <mergeCell ref="F105:F108"/>
    <mergeCell ref="G105:G108"/>
    <mergeCell ref="H105:H108"/>
    <mergeCell ref="A109:A112"/>
    <mergeCell ref="F109:F112"/>
    <mergeCell ref="G109:G112"/>
    <mergeCell ref="H109:H112"/>
    <mergeCell ref="D105:D108"/>
    <mergeCell ref="D109:D112"/>
    <mergeCell ref="A97:A100"/>
    <mergeCell ref="F97:F100"/>
    <mergeCell ref="G97:G100"/>
    <mergeCell ref="H97:H100"/>
    <mergeCell ref="A101:A104"/>
    <mergeCell ref="F101:F104"/>
    <mergeCell ref="G101:G104"/>
    <mergeCell ref="H101:H104"/>
    <mergeCell ref="D97:D100"/>
    <mergeCell ref="D101:D104"/>
    <mergeCell ref="A89:A92"/>
    <mergeCell ref="F89:F92"/>
    <mergeCell ref="G89:G92"/>
    <mergeCell ref="H89:H92"/>
    <mergeCell ref="A93:A96"/>
    <mergeCell ref="F93:F96"/>
    <mergeCell ref="G93:G96"/>
    <mergeCell ref="H93:H96"/>
    <mergeCell ref="D89:D92"/>
    <mergeCell ref="D93:D96"/>
    <mergeCell ref="A81:A84"/>
    <mergeCell ref="F81:F84"/>
    <mergeCell ref="G81:G84"/>
    <mergeCell ref="H81:H84"/>
    <mergeCell ref="A85:A88"/>
    <mergeCell ref="F85:F88"/>
    <mergeCell ref="G85:G88"/>
    <mergeCell ref="H85:H88"/>
    <mergeCell ref="D81:D84"/>
    <mergeCell ref="D85:D88"/>
    <mergeCell ref="A73:A76"/>
    <mergeCell ref="F73:F76"/>
    <mergeCell ref="G73:G76"/>
    <mergeCell ref="H73:H76"/>
    <mergeCell ref="A77:A80"/>
    <mergeCell ref="F77:F80"/>
    <mergeCell ref="G77:G80"/>
    <mergeCell ref="H77:H80"/>
    <mergeCell ref="D73:D76"/>
    <mergeCell ref="D77:D80"/>
    <mergeCell ref="A65:A68"/>
    <mergeCell ref="F65:F68"/>
    <mergeCell ref="G65:G68"/>
    <mergeCell ref="H65:H68"/>
    <mergeCell ref="A69:A72"/>
    <mergeCell ref="F69:F72"/>
    <mergeCell ref="G69:G72"/>
    <mergeCell ref="H69:H72"/>
    <mergeCell ref="D65:D68"/>
    <mergeCell ref="D69:D72"/>
    <mergeCell ref="A57:A60"/>
    <mergeCell ref="F57:F60"/>
    <mergeCell ref="G57:G60"/>
    <mergeCell ref="H57:H60"/>
    <mergeCell ref="A61:A64"/>
    <mergeCell ref="F61:F64"/>
    <mergeCell ref="G61:G64"/>
    <mergeCell ref="H61:H64"/>
    <mergeCell ref="D57:D60"/>
    <mergeCell ref="D61:D64"/>
    <mergeCell ref="A49:A52"/>
    <mergeCell ref="F49:F52"/>
    <mergeCell ref="G49:G52"/>
    <mergeCell ref="H49:H52"/>
    <mergeCell ref="A53:A56"/>
    <mergeCell ref="F53:F56"/>
    <mergeCell ref="G53:G56"/>
    <mergeCell ref="H53:H56"/>
    <mergeCell ref="D49:D52"/>
    <mergeCell ref="D53:D56"/>
    <mergeCell ref="A41:A44"/>
    <mergeCell ref="F41:F44"/>
    <mergeCell ref="G41:G44"/>
    <mergeCell ref="H41:H44"/>
    <mergeCell ref="A45:A48"/>
    <mergeCell ref="F45:F48"/>
    <mergeCell ref="G45:G48"/>
    <mergeCell ref="H45:H48"/>
    <mergeCell ref="D41:D44"/>
    <mergeCell ref="D45:D48"/>
    <mergeCell ref="A33:A36"/>
    <mergeCell ref="F33:F36"/>
    <mergeCell ref="G33:G36"/>
    <mergeCell ref="H33:H36"/>
    <mergeCell ref="A37:A40"/>
    <mergeCell ref="F37:F40"/>
    <mergeCell ref="G37:G40"/>
    <mergeCell ref="H37:H40"/>
    <mergeCell ref="A25:A28"/>
    <mergeCell ref="F25:F28"/>
    <mergeCell ref="G25:G28"/>
    <mergeCell ref="H25:H28"/>
    <mergeCell ref="A29:A32"/>
    <mergeCell ref="F29:F32"/>
    <mergeCell ref="G29:G32"/>
    <mergeCell ref="H29:H32"/>
    <mergeCell ref="B14:C14"/>
    <mergeCell ref="A17:A20"/>
    <mergeCell ref="F17:F20"/>
    <mergeCell ref="G17:G20"/>
    <mergeCell ref="H17:H20"/>
    <mergeCell ref="A21:A24"/>
    <mergeCell ref="F21:F24"/>
    <mergeCell ref="G21:G24"/>
    <mergeCell ref="H21:H24"/>
  </mergeCells>
  <hyperlinks>
    <hyperlink ref="H5" r:id="rId1"/>
  </hyperlinks>
  <printOptions horizontalCentered="1"/>
  <pageMargins left="0.25" right="0.25" top="1" bottom="1" header="0.5" footer="0.5"/>
  <pageSetup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7"/>
  <sheetViews>
    <sheetView showGridLines="0" zoomScale="95" workbookViewId="0">
      <selection activeCell="B6" sqref="B6"/>
    </sheetView>
  </sheetViews>
  <sheetFormatPr defaultRowHeight="12.75" x14ac:dyDescent="0.2"/>
  <cols>
    <col min="1" max="1" width="23.7109375" style="50" customWidth="1"/>
    <col min="2" max="2" width="23.85546875" style="50" bestFit="1" customWidth="1"/>
    <col min="3" max="3" width="18.5703125" style="50" customWidth="1"/>
    <col min="4" max="4" width="23.28515625" style="50" customWidth="1"/>
    <col min="5" max="5" width="17.7109375" style="50" customWidth="1"/>
    <col min="6" max="8" width="19.140625" style="50" customWidth="1"/>
    <col min="9" max="16384" width="9.140625" style="50"/>
  </cols>
  <sheetData>
    <row r="1" spans="1:8" x14ac:dyDescent="0.2">
      <c r="A1" s="102" t="s">
        <v>214</v>
      </c>
      <c r="H1" s="103"/>
    </row>
    <row r="2" spans="1:8" x14ac:dyDescent="0.2">
      <c r="H2" s="172"/>
    </row>
    <row r="3" spans="1:8" s="174" customFormat="1" ht="28.5" customHeight="1" x14ac:dyDescent="0.2">
      <c r="A3" s="173" t="s">
        <v>110</v>
      </c>
      <c r="B3" s="267" t="s">
        <v>101</v>
      </c>
      <c r="C3" s="274"/>
      <c r="H3" s="172"/>
    </row>
    <row r="4" spans="1:8" ht="13.5" x14ac:dyDescent="0.25">
      <c r="A4" s="175" t="s">
        <v>53</v>
      </c>
      <c r="B4" s="268" t="e">
        <f>IF(A17="",AVERAGE(C17:C212),AVERAGE(D17:D212))</f>
        <v>#DIV/0!</v>
      </c>
      <c r="C4" s="275"/>
      <c r="F4" s="177"/>
      <c r="H4" s="178" t="s">
        <v>145</v>
      </c>
    </row>
    <row r="5" spans="1:8" ht="13.5" x14ac:dyDescent="0.25">
      <c r="A5" s="175" t="s">
        <v>31</v>
      </c>
      <c r="B5" s="268" t="e">
        <f>IF(A17="",STDEV(C17:C212),STDEV(D17:D212))</f>
        <v>#DIV/0!</v>
      </c>
      <c r="C5" s="275"/>
      <c r="F5" s="179"/>
      <c r="H5" s="83" t="s">
        <v>62</v>
      </c>
    </row>
    <row r="6" spans="1:8" ht="13.5" x14ac:dyDescent="0.25">
      <c r="A6" s="175" t="s">
        <v>158</v>
      </c>
      <c r="B6" s="268" t="e">
        <f>IF(A17="",TINV(0.1,COUNT(C17:C212))*(B5/SQRT(COUNT(C17:C212))),TINV(0.1,COUNT(D17:D212))*B5/SQRT(COUNT(D17:D212)))</f>
        <v>#NUM!</v>
      </c>
      <c r="C6" s="275"/>
      <c r="F6" s="177"/>
      <c r="H6" s="83"/>
    </row>
    <row r="7" spans="1:8" ht="13.5" x14ac:dyDescent="0.25">
      <c r="A7" s="175" t="s">
        <v>54</v>
      </c>
      <c r="B7" s="269"/>
      <c r="C7" s="276"/>
      <c r="F7" s="179"/>
      <c r="H7" s="83"/>
    </row>
    <row r="8" spans="1:8" ht="13.5" x14ac:dyDescent="0.25">
      <c r="A8" s="175" t="s">
        <v>55</v>
      </c>
      <c r="B8" s="270" t="e">
        <f>B4*B7</f>
        <v>#DIV/0!</v>
      </c>
      <c r="C8" s="272"/>
      <c r="F8" s="177"/>
      <c r="H8" s="181"/>
    </row>
    <row r="9" spans="1:8" ht="13.5" x14ac:dyDescent="0.25">
      <c r="A9" s="182" t="s">
        <v>11</v>
      </c>
      <c r="B9" s="271" t="e">
        <f>B6*B8</f>
        <v>#NUM!</v>
      </c>
      <c r="C9" s="273"/>
      <c r="F9" s="179"/>
    </row>
    <row r="10" spans="1:8" x14ac:dyDescent="0.2">
      <c r="A10" s="184"/>
      <c r="B10" s="185"/>
      <c r="C10" s="185"/>
    </row>
    <row r="11" spans="1:8" x14ac:dyDescent="0.2">
      <c r="A11" s="277"/>
      <c r="B11" s="278"/>
      <c r="C11" s="188"/>
    </row>
    <row r="12" spans="1:8" x14ac:dyDescent="0.2">
      <c r="A12" s="62"/>
      <c r="B12" s="191"/>
      <c r="C12" s="188"/>
      <c r="D12" s="188"/>
    </row>
    <row r="13" spans="1:8" x14ac:dyDescent="0.2">
      <c r="A13" s="62"/>
      <c r="B13" s="191"/>
      <c r="C13" s="188"/>
    </row>
    <row r="14" spans="1:8" ht="27" customHeight="1" x14ac:dyDescent="0.2">
      <c r="A14" s="62"/>
      <c r="B14" s="384"/>
      <c r="C14" s="384"/>
      <c r="D14" s="189"/>
      <c r="E14" s="255"/>
    </row>
    <row r="15" spans="1:8" ht="12.75" customHeight="1" x14ac:dyDescent="0.2">
      <c r="A15" s="62"/>
      <c r="B15" s="191"/>
      <c r="C15" s="185"/>
    </row>
    <row r="16" spans="1:8" ht="25.5" x14ac:dyDescent="0.2">
      <c r="A16" s="259" t="s">
        <v>210</v>
      </c>
      <c r="B16" s="260" t="s">
        <v>0</v>
      </c>
      <c r="C16" s="260" t="s">
        <v>23</v>
      </c>
      <c r="D16" s="262" t="s">
        <v>211</v>
      </c>
      <c r="E16" s="264"/>
      <c r="F16" s="265"/>
      <c r="G16" s="266"/>
      <c r="H16" s="266"/>
    </row>
    <row r="17" spans="1:8" ht="13.15" customHeight="1" x14ac:dyDescent="0.2">
      <c r="A17" s="388"/>
      <c r="B17" s="258"/>
      <c r="C17" s="119"/>
      <c r="D17" s="393" t="str">
        <f>IF(A17="","",AVERAGE(C17:C20))</f>
        <v/>
      </c>
      <c r="E17" s="263"/>
      <c r="F17" s="391" t="str">
        <f>IF(A17="","",AVERAGE(C17:C20))</f>
        <v/>
      </c>
      <c r="G17" s="391" t="str">
        <f>IF(A17="","",SUM(D17:D20))</f>
        <v/>
      </c>
      <c r="H17" s="391" t="str">
        <f>IF(A17="","",AVERAGE(E17:E20))</f>
        <v/>
      </c>
    </row>
    <row r="18" spans="1:8" x14ac:dyDescent="0.2">
      <c r="A18" s="389"/>
      <c r="B18" s="96"/>
      <c r="C18" s="120"/>
      <c r="D18" s="394"/>
      <c r="E18" s="263"/>
      <c r="F18" s="392"/>
      <c r="G18" s="392"/>
      <c r="H18" s="392"/>
    </row>
    <row r="19" spans="1:8" x14ac:dyDescent="0.2">
      <c r="A19" s="389"/>
      <c r="B19" s="96"/>
      <c r="C19" s="120"/>
      <c r="D19" s="394"/>
      <c r="E19" s="263"/>
      <c r="F19" s="392"/>
      <c r="G19" s="392"/>
      <c r="H19" s="392"/>
    </row>
    <row r="20" spans="1:8" x14ac:dyDescent="0.2">
      <c r="A20" s="390"/>
      <c r="B20" s="96"/>
      <c r="C20" s="120"/>
      <c r="D20" s="395"/>
      <c r="E20" s="263"/>
      <c r="F20" s="392"/>
      <c r="G20" s="392"/>
      <c r="H20" s="392"/>
    </row>
    <row r="21" spans="1:8" x14ac:dyDescent="0.2">
      <c r="A21" s="385"/>
      <c r="B21" s="69"/>
      <c r="C21" s="121"/>
      <c r="D21" s="393" t="str">
        <f t="shared" ref="D21" si="0">IF(A21="","",AVERAGE(C21:C24))</f>
        <v/>
      </c>
      <c r="E21" s="263"/>
      <c r="F21" s="391" t="str">
        <f t="shared" ref="F21" si="1">IF(A21="","",AVERAGE(C21:C24))</f>
        <v/>
      </c>
      <c r="G21" s="391" t="str">
        <f t="shared" ref="G21" si="2">IF(A21="","",SUM(D21:D24))</f>
        <v/>
      </c>
      <c r="H21" s="391" t="str">
        <f t="shared" ref="H21" si="3">IF(A21="","",AVERAGE(E21:E24))</f>
        <v/>
      </c>
    </row>
    <row r="22" spans="1:8" x14ac:dyDescent="0.2">
      <c r="A22" s="386"/>
      <c r="B22" s="66"/>
      <c r="C22" s="121"/>
      <c r="D22" s="394"/>
      <c r="E22" s="263"/>
      <c r="F22" s="392"/>
      <c r="G22" s="392"/>
      <c r="H22" s="392"/>
    </row>
    <row r="23" spans="1:8" x14ac:dyDescent="0.2">
      <c r="A23" s="386"/>
      <c r="B23" s="66"/>
      <c r="C23" s="121"/>
      <c r="D23" s="394"/>
      <c r="E23" s="263"/>
      <c r="F23" s="392"/>
      <c r="G23" s="392"/>
      <c r="H23" s="392"/>
    </row>
    <row r="24" spans="1:8" x14ac:dyDescent="0.2">
      <c r="A24" s="387"/>
      <c r="B24" s="66"/>
      <c r="C24" s="121"/>
      <c r="D24" s="395"/>
      <c r="E24" s="263"/>
      <c r="F24" s="392"/>
      <c r="G24" s="392"/>
      <c r="H24" s="392"/>
    </row>
    <row r="25" spans="1:8" x14ac:dyDescent="0.2">
      <c r="A25" s="385"/>
      <c r="B25" s="66"/>
      <c r="C25" s="121"/>
      <c r="D25" s="393" t="str">
        <f t="shared" ref="D25" si="4">IF(A25="","",AVERAGE(C25:C28))</f>
        <v/>
      </c>
      <c r="E25" s="263"/>
      <c r="F25" s="391" t="str">
        <f t="shared" ref="F25" si="5">IF(A25="","",AVERAGE(C25:C28))</f>
        <v/>
      </c>
      <c r="G25" s="391" t="str">
        <f t="shared" ref="G25" si="6">IF(A25="","",SUM(D25:D28))</f>
        <v/>
      </c>
      <c r="H25" s="391" t="str">
        <f t="shared" ref="H25" si="7">IF(A25="","",AVERAGE(E25:E28))</f>
        <v/>
      </c>
    </row>
    <row r="26" spans="1:8" x14ac:dyDescent="0.2">
      <c r="A26" s="386"/>
      <c r="B26" s="66"/>
      <c r="C26" s="121"/>
      <c r="D26" s="394"/>
      <c r="E26" s="263"/>
      <c r="F26" s="392"/>
      <c r="G26" s="392"/>
      <c r="H26" s="392"/>
    </row>
    <row r="27" spans="1:8" x14ac:dyDescent="0.2">
      <c r="A27" s="386"/>
      <c r="B27" s="66"/>
      <c r="C27" s="121"/>
      <c r="D27" s="394"/>
      <c r="E27" s="263"/>
      <c r="F27" s="392"/>
      <c r="G27" s="392"/>
      <c r="H27" s="392"/>
    </row>
    <row r="28" spans="1:8" x14ac:dyDescent="0.2">
      <c r="A28" s="387"/>
      <c r="B28" s="66"/>
      <c r="C28" s="121"/>
      <c r="D28" s="395"/>
      <c r="E28" s="263"/>
      <c r="F28" s="392"/>
      <c r="G28" s="392"/>
      <c r="H28" s="392"/>
    </row>
    <row r="29" spans="1:8" x14ac:dyDescent="0.2">
      <c r="A29" s="385"/>
      <c r="B29" s="66"/>
      <c r="C29" s="121"/>
      <c r="D29" s="393" t="str">
        <f t="shared" ref="D29" si="8">IF(A29="","",AVERAGE(C29:C32))</f>
        <v/>
      </c>
      <c r="E29" s="263"/>
      <c r="F29" s="391" t="str">
        <f t="shared" ref="F29" si="9">IF(A29="","",AVERAGE(C29:C32))</f>
        <v/>
      </c>
      <c r="G29" s="391" t="str">
        <f t="shared" ref="G29" si="10">IF(A29="","",SUM(D29:D32))</f>
        <v/>
      </c>
      <c r="H29" s="391" t="str">
        <f t="shared" ref="H29" si="11">IF(A29="","",AVERAGE(E29:E32))</f>
        <v/>
      </c>
    </row>
    <row r="30" spans="1:8" x14ac:dyDescent="0.2">
      <c r="A30" s="386"/>
      <c r="B30" s="66"/>
      <c r="C30" s="121"/>
      <c r="D30" s="394"/>
      <c r="E30" s="263"/>
      <c r="F30" s="392"/>
      <c r="G30" s="392"/>
      <c r="H30" s="392"/>
    </row>
    <row r="31" spans="1:8" x14ac:dyDescent="0.2">
      <c r="A31" s="386"/>
      <c r="B31" s="66"/>
      <c r="C31" s="121"/>
      <c r="D31" s="394"/>
      <c r="E31" s="263"/>
      <c r="F31" s="392"/>
      <c r="G31" s="392"/>
      <c r="H31" s="392"/>
    </row>
    <row r="32" spans="1:8" x14ac:dyDescent="0.2">
      <c r="A32" s="387"/>
      <c r="B32" s="66"/>
      <c r="C32" s="121"/>
      <c r="D32" s="395"/>
      <c r="E32" s="263"/>
      <c r="F32" s="392"/>
      <c r="G32" s="392"/>
      <c r="H32" s="392"/>
    </row>
    <row r="33" spans="1:8" x14ac:dyDescent="0.2">
      <c r="A33" s="385"/>
      <c r="B33" s="66"/>
      <c r="C33" s="121"/>
      <c r="D33" s="393" t="str">
        <f t="shared" ref="D33" si="12">IF(A33="","",AVERAGE(C33:C36))</f>
        <v/>
      </c>
      <c r="E33" s="263"/>
      <c r="F33" s="391" t="str">
        <f t="shared" ref="F33" si="13">IF(A33="","",AVERAGE(C33:C36))</f>
        <v/>
      </c>
      <c r="G33" s="391" t="str">
        <f t="shared" ref="G33" si="14">IF(A33="","",SUM(D33:D36))</f>
        <v/>
      </c>
      <c r="H33" s="391" t="str">
        <f t="shared" ref="H33" si="15">IF(A33="","",AVERAGE(E33:E36))</f>
        <v/>
      </c>
    </row>
    <row r="34" spans="1:8" x14ac:dyDescent="0.2">
      <c r="A34" s="386"/>
      <c r="B34" s="66"/>
      <c r="C34" s="121"/>
      <c r="D34" s="394"/>
      <c r="E34" s="263"/>
      <c r="F34" s="392"/>
      <c r="G34" s="392"/>
      <c r="H34" s="392"/>
    </row>
    <row r="35" spans="1:8" x14ac:dyDescent="0.2">
      <c r="A35" s="386"/>
      <c r="B35" s="66"/>
      <c r="C35" s="121"/>
      <c r="D35" s="394"/>
      <c r="E35" s="263"/>
      <c r="F35" s="392"/>
      <c r="G35" s="392"/>
      <c r="H35" s="392"/>
    </row>
    <row r="36" spans="1:8" x14ac:dyDescent="0.2">
      <c r="A36" s="387"/>
      <c r="B36" s="66"/>
      <c r="C36" s="121"/>
      <c r="D36" s="395"/>
      <c r="E36" s="263"/>
      <c r="F36" s="392"/>
      <c r="G36" s="392"/>
      <c r="H36" s="392"/>
    </row>
    <row r="37" spans="1:8" x14ac:dyDescent="0.2">
      <c r="A37" s="385"/>
      <c r="B37" s="66"/>
      <c r="C37" s="121"/>
      <c r="D37" s="393" t="str">
        <f t="shared" ref="D37" si="16">IF(A37="","",AVERAGE(C37:C40))</f>
        <v/>
      </c>
      <c r="E37" s="263"/>
      <c r="F37" s="391" t="str">
        <f t="shared" ref="F37" si="17">IF(A37="","",AVERAGE(C37:C40))</f>
        <v/>
      </c>
      <c r="G37" s="391" t="str">
        <f t="shared" ref="G37" si="18">IF(A37="","",SUM(D37:D40))</f>
        <v/>
      </c>
      <c r="H37" s="391" t="str">
        <f t="shared" ref="H37" si="19">IF(A37="","",AVERAGE(E37:E40))</f>
        <v/>
      </c>
    </row>
    <row r="38" spans="1:8" x14ac:dyDescent="0.2">
      <c r="A38" s="386"/>
      <c r="B38" s="66"/>
      <c r="C38" s="121"/>
      <c r="D38" s="394"/>
      <c r="E38" s="263"/>
      <c r="F38" s="392"/>
      <c r="G38" s="392"/>
      <c r="H38" s="392"/>
    </row>
    <row r="39" spans="1:8" x14ac:dyDescent="0.2">
      <c r="A39" s="386"/>
      <c r="B39" s="66"/>
      <c r="C39" s="121"/>
      <c r="D39" s="394"/>
      <c r="E39" s="263"/>
      <c r="F39" s="392"/>
      <c r="G39" s="392"/>
      <c r="H39" s="392"/>
    </row>
    <row r="40" spans="1:8" x14ac:dyDescent="0.2">
      <c r="A40" s="387"/>
      <c r="B40" s="66"/>
      <c r="C40" s="121"/>
      <c r="D40" s="395"/>
      <c r="E40" s="263"/>
      <c r="F40" s="392"/>
      <c r="G40" s="392"/>
      <c r="H40" s="392"/>
    </row>
    <row r="41" spans="1:8" x14ac:dyDescent="0.2">
      <c r="A41" s="385"/>
      <c r="B41" s="66"/>
      <c r="C41" s="121"/>
      <c r="D41" s="393" t="str">
        <f t="shared" ref="D41" si="20">IF(A41="","",AVERAGE(C41:C44))</f>
        <v/>
      </c>
      <c r="E41" s="263"/>
      <c r="F41" s="391" t="str">
        <f t="shared" ref="F41" si="21">IF(A41="","",AVERAGE(C41:C44))</f>
        <v/>
      </c>
      <c r="G41" s="391" t="str">
        <f t="shared" ref="G41" si="22">IF(A41="","",SUM(D41:D44))</f>
        <v/>
      </c>
      <c r="H41" s="391" t="str">
        <f t="shared" ref="H41" si="23">IF(A41="","",AVERAGE(E41:E44))</f>
        <v/>
      </c>
    </row>
    <row r="42" spans="1:8" x14ac:dyDescent="0.2">
      <c r="A42" s="386"/>
      <c r="B42" s="66"/>
      <c r="C42" s="121"/>
      <c r="D42" s="394"/>
      <c r="E42" s="263"/>
      <c r="F42" s="392"/>
      <c r="G42" s="392"/>
      <c r="H42" s="392"/>
    </row>
    <row r="43" spans="1:8" x14ac:dyDescent="0.2">
      <c r="A43" s="386"/>
      <c r="B43" s="66"/>
      <c r="C43" s="121"/>
      <c r="D43" s="394"/>
      <c r="E43" s="263"/>
      <c r="F43" s="392"/>
      <c r="G43" s="392"/>
      <c r="H43" s="392"/>
    </row>
    <row r="44" spans="1:8" x14ac:dyDescent="0.2">
      <c r="A44" s="387"/>
      <c r="B44" s="66"/>
      <c r="C44" s="121"/>
      <c r="D44" s="395"/>
      <c r="E44" s="263"/>
      <c r="F44" s="392"/>
      <c r="G44" s="392"/>
      <c r="H44" s="392"/>
    </row>
    <row r="45" spans="1:8" x14ac:dyDescent="0.2">
      <c r="A45" s="385"/>
      <c r="B45" s="66"/>
      <c r="C45" s="121"/>
      <c r="D45" s="393" t="str">
        <f t="shared" ref="D45" si="24">IF(A45="","",AVERAGE(C45:C48))</f>
        <v/>
      </c>
      <c r="E45" s="263"/>
      <c r="F45" s="391" t="str">
        <f t="shared" ref="F45" si="25">IF(A45="","",AVERAGE(C45:C48))</f>
        <v/>
      </c>
      <c r="G45" s="391" t="str">
        <f t="shared" ref="G45" si="26">IF(A45="","",SUM(D45:D48))</f>
        <v/>
      </c>
      <c r="H45" s="391" t="str">
        <f t="shared" ref="H45" si="27">IF(A45="","",AVERAGE(E45:E48))</f>
        <v/>
      </c>
    </row>
    <row r="46" spans="1:8" x14ac:dyDescent="0.2">
      <c r="A46" s="386"/>
      <c r="B46" s="66"/>
      <c r="C46" s="121"/>
      <c r="D46" s="394"/>
      <c r="E46" s="263"/>
      <c r="F46" s="392"/>
      <c r="G46" s="392"/>
      <c r="H46" s="392"/>
    </row>
    <row r="47" spans="1:8" x14ac:dyDescent="0.2">
      <c r="A47" s="386"/>
      <c r="B47" s="66"/>
      <c r="C47" s="121"/>
      <c r="D47" s="394"/>
      <c r="E47" s="263"/>
      <c r="F47" s="392"/>
      <c r="G47" s="392"/>
      <c r="H47" s="392"/>
    </row>
    <row r="48" spans="1:8" x14ac:dyDescent="0.2">
      <c r="A48" s="387"/>
      <c r="B48" s="66"/>
      <c r="C48" s="121"/>
      <c r="D48" s="395"/>
      <c r="E48" s="263"/>
      <c r="F48" s="392"/>
      <c r="G48" s="392"/>
      <c r="H48" s="392"/>
    </row>
    <row r="49" spans="1:8" x14ac:dyDescent="0.2">
      <c r="A49" s="385"/>
      <c r="B49" s="66"/>
      <c r="C49" s="121"/>
      <c r="D49" s="393" t="str">
        <f t="shared" ref="D49" si="28">IF(A49="","",AVERAGE(C49:C52))</f>
        <v/>
      </c>
      <c r="E49" s="263"/>
      <c r="F49" s="391" t="str">
        <f t="shared" ref="F49" si="29">IF(A49="","",AVERAGE(C49:C52))</f>
        <v/>
      </c>
      <c r="G49" s="391" t="str">
        <f t="shared" ref="G49" si="30">IF(A49="","",SUM(D49:D52))</f>
        <v/>
      </c>
      <c r="H49" s="391" t="str">
        <f t="shared" ref="H49" si="31">IF(A49="","",AVERAGE(E49:E52))</f>
        <v/>
      </c>
    </row>
    <row r="50" spans="1:8" x14ac:dyDescent="0.2">
      <c r="A50" s="386"/>
      <c r="B50" s="66"/>
      <c r="C50" s="121"/>
      <c r="D50" s="394"/>
      <c r="E50" s="263"/>
      <c r="F50" s="392"/>
      <c r="G50" s="392"/>
      <c r="H50" s="392"/>
    </row>
    <row r="51" spans="1:8" x14ac:dyDescent="0.2">
      <c r="A51" s="386"/>
      <c r="B51" s="66"/>
      <c r="C51" s="121"/>
      <c r="D51" s="394"/>
      <c r="E51" s="263"/>
      <c r="F51" s="392"/>
      <c r="G51" s="392"/>
      <c r="H51" s="392"/>
    </row>
    <row r="52" spans="1:8" x14ac:dyDescent="0.2">
      <c r="A52" s="387"/>
      <c r="B52" s="66"/>
      <c r="C52" s="121"/>
      <c r="D52" s="395"/>
      <c r="E52" s="263"/>
      <c r="F52" s="392"/>
      <c r="G52" s="392"/>
      <c r="H52" s="392"/>
    </row>
    <row r="53" spans="1:8" x14ac:dyDescent="0.2">
      <c r="A53" s="385"/>
      <c r="B53" s="66"/>
      <c r="C53" s="121"/>
      <c r="D53" s="393" t="str">
        <f t="shared" ref="D53" si="32">IF(A53="","",AVERAGE(C53:C56))</f>
        <v/>
      </c>
      <c r="E53" s="263"/>
      <c r="F53" s="391" t="str">
        <f t="shared" ref="F53" si="33">IF(A53="","",AVERAGE(C53:C56))</f>
        <v/>
      </c>
      <c r="G53" s="391" t="str">
        <f t="shared" ref="G53" si="34">IF(A53="","",SUM(D53:D56))</f>
        <v/>
      </c>
      <c r="H53" s="391" t="str">
        <f t="shared" ref="H53" si="35">IF(A53="","",AVERAGE(E53:E56))</f>
        <v/>
      </c>
    </row>
    <row r="54" spans="1:8" x14ac:dyDescent="0.2">
      <c r="A54" s="386"/>
      <c r="B54" s="66"/>
      <c r="C54" s="121"/>
      <c r="D54" s="394"/>
      <c r="E54" s="263"/>
      <c r="F54" s="392"/>
      <c r="G54" s="392"/>
      <c r="H54" s="392"/>
    </row>
    <row r="55" spans="1:8" x14ac:dyDescent="0.2">
      <c r="A55" s="386"/>
      <c r="B55" s="66"/>
      <c r="C55" s="121"/>
      <c r="D55" s="394"/>
      <c r="E55" s="263"/>
      <c r="F55" s="392"/>
      <c r="G55" s="392"/>
      <c r="H55" s="392"/>
    </row>
    <row r="56" spans="1:8" x14ac:dyDescent="0.2">
      <c r="A56" s="387"/>
      <c r="B56" s="66"/>
      <c r="C56" s="121"/>
      <c r="D56" s="395"/>
      <c r="E56" s="263"/>
      <c r="F56" s="392"/>
      <c r="G56" s="392"/>
      <c r="H56" s="392"/>
    </row>
    <row r="57" spans="1:8" x14ac:dyDescent="0.2">
      <c r="A57" s="385"/>
      <c r="B57" s="66"/>
      <c r="C57" s="121"/>
      <c r="D57" s="393" t="str">
        <f t="shared" ref="D57" si="36">IF(A57="","",AVERAGE(C57:C60))</f>
        <v/>
      </c>
      <c r="E57" s="263"/>
      <c r="F57" s="391" t="str">
        <f t="shared" ref="F57" si="37">IF(A57="","",AVERAGE(C57:C60))</f>
        <v/>
      </c>
      <c r="G57" s="391" t="str">
        <f t="shared" ref="G57" si="38">IF(A57="","",SUM(D57:D60))</f>
        <v/>
      </c>
      <c r="H57" s="391" t="str">
        <f t="shared" ref="H57" si="39">IF(A57="","",AVERAGE(E57:E60))</f>
        <v/>
      </c>
    </row>
    <row r="58" spans="1:8" x14ac:dyDescent="0.2">
      <c r="A58" s="386"/>
      <c r="B58" s="66"/>
      <c r="C58" s="121"/>
      <c r="D58" s="394"/>
      <c r="E58" s="263"/>
      <c r="F58" s="392"/>
      <c r="G58" s="392"/>
      <c r="H58" s="392"/>
    </row>
    <row r="59" spans="1:8" x14ac:dyDescent="0.2">
      <c r="A59" s="386"/>
      <c r="B59" s="66"/>
      <c r="C59" s="121"/>
      <c r="D59" s="394"/>
      <c r="E59" s="263"/>
      <c r="F59" s="392"/>
      <c r="G59" s="392"/>
      <c r="H59" s="392"/>
    </row>
    <row r="60" spans="1:8" x14ac:dyDescent="0.2">
      <c r="A60" s="387"/>
      <c r="B60" s="66"/>
      <c r="C60" s="121"/>
      <c r="D60" s="395"/>
      <c r="E60" s="263"/>
      <c r="F60" s="392"/>
      <c r="G60" s="392"/>
      <c r="H60" s="392"/>
    </row>
    <row r="61" spans="1:8" x14ac:dyDescent="0.2">
      <c r="A61" s="385"/>
      <c r="B61" s="66"/>
      <c r="C61" s="121"/>
      <c r="D61" s="393" t="str">
        <f t="shared" ref="D61" si="40">IF(A61="","",AVERAGE(C61:C64))</f>
        <v/>
      </c>
      <c r="E61" s="263"/>
      <c r="F61" s="391" t="str">
        <f t="shared" ref="F61" si="41">IF(A61="","",AVERAGE(C61:C64))</f>
        <v/>
      </c>
      <c r="G61" s="391" t="str">
        <f t="shared" ref="G61" si="42">IF(A61="","",SUM(D61:D64))</f>
        <v/>
      </c>
      <c r="H61" s="391" t="str">
        <f t="shared" ref="H61" si="43">IF(A61="","",AVERAGE(E61:E64))</f>
        <v/>
      </c>
    </row>
    <row r="62" spans="1:8" x14ac:dyDescent="0.2">
      <c r="A62" s="386"/>
      <c r="B62" s="66"/>
      <c r="C62" s="121"/>
      <c r="D62" s="394"/>
      <c r="E62" s="263"/>
      <c r="F62" s="392"/>
      <c r="G62" s="392"/>
      <c r="H62" s="392"/>
    </row>
    <row r="63" spans="1:8" x14ac:dyDescent="0.2">
      <c r="A63" s="386"/>
      <c r="B63" s="66"/>
      <c r="C63" s="121"/>
      <c r="D63" s="394"/>
      <c r="E63" s="263"/>
      <c r="F63" s="392"/>
      <c r="G63" s="392"/>
      <c r="H63" s="392"/>
    </row>
    <row r="64" spans="1:8" x14ac:dyDescent="0.2">
      <c r="A64" s="387"/>
      <c r="B64" s="66"/>
      <c r="C64" s="121"/>
      <c r="D64" s="395"/>
      <c r="E64" s="263"/>
      <c r="F64" s="392"/>
      <c r="G64" s="392"/>
      <c r="H64" s="392"/>
    </row>
    <row r="65" spans="1:8" x14ac:dyDescent="0.2">
      <c r="A65" s="385"/>
      <c r="B65" s="66"/>
      <c r="C65" s="121"/>
      <c r="D65" s="393" t="str">
        <f t="shared" ref="D65" si="44">IF(A65="","",AVERAGE(C65:C68))</f>
        <v/>
      </c>
      <c r="E65" s="263"/>
      <c r="F65" s="391" t="str">
        <f t="shared" ref="F65" si="45">IF(A65="","",AVERAGE(C65:C68))</f>
        <v/>
      </c>
      <c r="G65" s="391" t="str">
        <f t="shared" ref="G65" si="46">IF(A65="","",SUM(D65:D68))</f>
        <v/>
      </c>
      <c r="H65" s="391" t="str">
        <f t="shared" ref="H65" si="47">IF(A65="","",AVERAGE(E65:E68))</f>
        <v/>
      </c>
    </row>
    <row r="66" spans="1:8" x14ac:dyDescent="0.2">
      <c r="A66" s="386"/>
      <c r="B66" s="66"/>
      <c r="C66" s="121"/>
      <c r="D66" s="394"/>
      <c r="E66" s="263"/>
      <c r="F66" s="392"/>
      <c r="G66" s="392"/>
      <c r="H66" s="392"/>
    </row>
    <row r="67" spans="1:8" x14ac:dyDescent="0.2">
      <c r="A67" s="386"/>
      <c r="B67" s="66"/>
      <c r="C67" s="121"/>
      <c r="D67" s="394"/>
      <c r="E67" s="263"/>
      <c r="F67" s="392"/>
      <c r="G67" s="392"/>
      <c r="H67" s="392"/>
    </row>
    <row r="68" spans="1:8" x14ac:dyDescent="0.2">
      <c r="A68" s="387"/>
      <c r="B68" s="66"/>
      <c r="C68" s="121"/>
      <c r="D68" s="395"/>
      <c r="E68" s="263"/>
      <c r="F68" s="392"/>
      <c r="G68" s="392"/>
      <c r="H68" s="392"/>
    </row>
    <row r="69" spans="1:8" x14ac:dyDescent="0.2">
      <c r="A69" s="385"/>
      <c r="B69" s="66"/>
      <c r="C69" s="121"/>
      <c r="D69" s="393" t="str">
        <f t="shared" ref="D69" si="48">IF(A69="","",AVERAGE(C69:C72))</f>
        <v/>
      </c>
      <c r="E69" s="263"/>
      <c r="F69" s="391" t="str">
        <f t="shared" ref="F69" si="49">IF(A69="","",AVERAGE(C69:C72))</f>
        <v/>
      </c>
      <c r="G69" s="391" t="str">
        <f t="shared" ref="G69" si="50">IF(A69="","",SUM(D69:D72))</f>
        <v/>
      </c>
      <c r="H69" s="391" t="str">
        <f t="shared" ref="H69" si="51">IF(A69="","",AVERAGE(E69:E72))</f>
        <v/>
      </c>
    </row>
    <row r="70" spans="1:8" x14ac:dyDescent="0.2">
      <c r="A70" s="386"/>
      <c r="B70" s="66"/>
      <c r="C70" s="121"/>
      <c r="D70" s="394"/>
      <c r="E70" s="263"/>
      <c r="F70" s="392"/>
      <c r="G70" s="392"/>
      <c r="H70" s="392"/>
    </row>
    <row r="71" spans="1:8" x14ac:dyDescent="0.2">
      <c r="A71" s="386"/>
      <c r="B71" s="66"/>
      <c r="C71" s="121"/>
      <c r="D71" s="394"/>
      <c r="E71" s="263"/>
      <c r="F71" s="392"/>
      <c r="G71" s="392"/>
      <c r="H71" s="392"/>
    </row>
    <row r="72" spans="1:8" x14ac:dyDescent="0.2">
      <c r="A72" s="387"/>
      <c r="B72" s="66"/>
      <c r="C72" s="121"/>
      <c r="D72" s="395"/>
      <c r="E72" s="263"/>
      <c r="F72" s="392"/>
      <c r="G72" s="392"/>
      <c r="H72" s="392"/>
    </row>
    <row r="73" spans="1:8" x14ac:dyDescent="0.2">
      <c r="A73" s="385"/>
      <c r="B73" s="66"/>
      <c r="C73" s="121"/>
      <c r="D73" s="393" t="str">
        <f t="shared" ref="D73" si="52">IF(A73="","",AVERAGE(C73:C76))</f>
        <v/>
      </c>
      <c r="E73" s="263"/>
      <c r="F73" s="391" t="str">
        <f t="shared" ref="F73" si="53">IF(A73="","",AVERAGE(C73:C76))</f>
        <v/>
      </c>
      <c r="G73" s="391" t="str">
        <f t="shared" ref="G73" si="54">IF(A73="","",SUM(D73:D76))</f>
        <v/>
      </c>
      <c r="H73" s="391" t="str">
        <f t="shared" ref="H73" si="55">IF(A73="","",AVERAGE(E73:E76))</f>
        <v/>
      </c>
    </row>
    <row r="74" spans="1:8" x14ac:dyDescent="0.2">
      <c r="A74" s="386"/>
      <c r="B74" s="66"/>
      <c r="C74" s="121"/>
      <c r="D74" s="394"/>
      <c r="E74" s="263"/>
      <c r="F74" s="392"/>
      <c r="G74" s="392"/>
      <c r="H74" s="392"/>
    </row>
    <row r="75" spans="1:8" x14ac:dyDescent="0.2">
      <c r="A75" s="386"/>
      <c r="B75" s="66"/>
      <c r="C75" s="121"/>
      <c r="D75" s="394"/>
      <c r="E75" s="263"/>
      <c r="F75" s="392"/>
      <c r="G75" s="392"/>
      <c r="H75" s="392"/>
    </row>
    <row r="76" spans="1:8" x14ac:dyDescent="0.2">
      <c r="A76" s="387"/>
      <c r="B76" s="66"/>
      <c r="C76" s="121"/>
      <c r="D76" s="395"/>
      <c r="E76" s="263"/>
      <c r="F76" s="392"/>
      <c r="G76" s="392"/>
      <c r="H76" s="392"/>
    </row>
    <row r="77" spans="1:8" x14ac:dyDescent="0.2">
      <c r="A77" s="385"/>
      <c r="B77" s="66"/>
      <c r="C77" s="121"/>
      <c r="D77" s="393" t="str">
        <f t="shared" ref="D77" si="56">IF(A77="","",AVERAGE(C77:C80))</f>
        <v/>
      </c>
      <c r="E77" s="263"/>
      <c r="F77" s="391" t="str">
        <f t="shared" ref="F77" si="57">IF(A77="","",AVERAGE(C77:C80))</f>
        <v/>
      </c>
      <c r="G77" s="391" t="str">
        <f t="shared" ref="G77" si="58">IF(A77="","",SUM(D77:D80))</f>
        <v/>
      </c>
      <c r="H77" s="391" t="str">
        <f t="shared" ref="H77" si="59">IF(A77="","",AVERAGE(E77:E80))</f>
        <v/>
      </c>
    </row>
    <row r="78" spans="1:8" x14ac:dyDescent="0.2">
      <c r="A78" s="386"/>
      <c r="B78" s="66"/>
      <c r="C78" s="121"/>
      <c r="D78" s="394"/>
      <c r="E78" s="263"/>
      <c r="F78" s="392"/>
      <c r="G78" s="392"/>
      <c r="H78" s="392"/>
    </row>
    <row r="79" spans="1:8" x14ac:dyDescent="0.2">
      <c r="A79" s="386"/>
      <c r="B79" s="66"/>
      <c r="C79" s="121"/>
      <c r="D79" s="394"/>
      <c r="E79" s="263"/>
      <c r="F79" s="392"/>
      <c r="G79" s="392"/>
      <c r="H79" s="392"/>
    </row>
    <row r="80" spans="1:8" x14ac:dyDescent="0.2">
      <c r="A80" s="387"/>
      <c r="B80" s="66"/>
      <c r="C80" s="121"/>
      <c r="D80" s="395"/>
      <c r="E80" s="263"/>
      <c r="F80" s="392"/>
      <c r="G80" s="392"/>
      <c r="H80" s="392"/>
    </row>
    <row r="81" spans="1:8" x14ac:dyDescent="0.2">
      <c r="A81" s="385"/>
      <c r="B81" s="66"/>
      <c r="C81" s="121"/>
      <c r="D81" s="393" t="str">
        <f t="shared" ref="D81" si="60">IF(A81="","",AVERAGE(C81:C84))</f>
        <v/>
      </c>
      <c r="E81" s="263"/>
      <c r="F81" s="391" t="str">
        <f t="shared" ref="F81" si="61">IF(A81="","",AVERAGE(C81:C84))</f>
        <v/>
      </c>
      <c r="G81" s="391" t="str">
        <f t="shared" ref="G81" si="62">IF(A81="","",SUM(D81:D84))</f>
        <v/>
      </c>
      <c r="H81" s="391" t="str">
        <f t="shared" ref="H81" si="63">IF(A81="","",AVERAGE(E81:E84))</f>
        <v/>
      </c>
    </row>
    <row r="82" spans="1:8" x14ac:dyDescent="0.2">
      <c r="A82" s="386"/>
      <c r="B82" s="66"/>
      <c r="C82" s="121"/>
      <c r="D82" s="394"/>
      <c r="E82" s="263"/>
      <c r="F82" s="392"/>
      <c r="G82" s="392"/>
      <c r="H82" s="392"/>
    </row>
    <row r="83" spans="1:8" x14ac:dyDescent="0.2">
      <c r="A83" s="386"/>
      <c r="B83" s="66"/>
      <c r="C83" s="121"/>
      <c r="D83" s="394"/>
      <c r="E83" s="263"/>
      <c r="F83" s="392"/>
      <c r="G83" s="392"/>
      <c r="H83" s="392"/>
    </row>
    <row r="84" spans="1:8" x14ac:dyDescent="0.2">
      <c r="A84" s="387"/>
      <c r="B84" s="66"/>
      <c r="C84" s="121"/>
      <c r="D84" s="395"/>
      <c r="E84" s="263"/>
      <c r="F84" s="392"/>
      <c r="G84" s="392"/>
      <c r="H84" s="392"/>
    </row>
    <row r="85" spans="1:8" x14ac:dyDescent="0.2">
      <c r="A85" s="385"/>
      <c r="B85" s="66"/>
      <c r="C85" s="121"/>
      <c r="D85" s="393" t="str">
        <f t="shared" ref="D85" si="64">IF(A85="","",AVERAGE(C85:C88))</f>
        <v/>
      </c>
      <c r="E85" s="263"/>
      <c r="F85" s="391" t="str">
        <f t="shared" ref="F85" si="65">IF(A85="","",AVERAGE(C85:C88))</f>
        <v/>
      </c>
      <c r="G85" s="391" t="str">
        <f t="shared" ref="G85" si="66">IF(A85="","",SUM(D85:D88))</f>
        <v/>
      </c>
      <c r="H85" s="391" t="str">
        <f t="shared" ref="H85" si="67">IF(A85="","",AVERAGE(E85:E88))</f>
        <v/>
      </c>
    </row>
    <row r="86" spans="1:8" x14ac:dyDescent="0.2">
      <c r="A86" s="386"/>
      <c r="B86" s="66"/>
      <c r="C86" s="121"/>
      <c r="D86" s="394"/>
      <c r="E86" s="263"/>
      <c r="F86" s="392"/>
      <c r="G86" s="392"/>
      <c r="H86" s="392"/>
    </row>
    <row r="87" spans="1:8" x14ac:dyDescent="0.2">
      <c r="A87" s="386"/>
      <c r="B87" s="66"/>
      <c r="C87" s="121"/>
      <c r="D87" s="394"/>
      <c r="E87" s="263"/>
      <c r="F87" s="392"/>
      <c r="G87" s="392"/>
      <c r="H87" s="392"/>
    </row>
    <row r="88" spans="1:8" x14ac:dyDescent="0.2">
      <c r="A88" s="387"/>
      <c r="B88" s="66"/>
      <c r="C88" s="121"/>
      <c r="D88" s="395"/>
      <c r="E88" s="263"/>
      <c r="F88" s="392"/>
      <c r="G88" s="392"/>
      <c r="H88" s="392"/>
    </row>
    <row r="89" spans="1:8" x14ac:dyDescent="0.2">
      <c r="A89" s="385"/>
      <c r="B89" s="66"/>
      <c r="C89" s="121"/>
      <c r="D89" s="393" t="str">
        <f t="shared" ref="D89" si="68">IF(A89="","",AVERAGE(C89:C92))</f>
        <v/>
      </c>
      <c r="E89" s="263"/>
      <c r="F89" s="391" t="str">
        <f t="shared" ref="F89" si="69">IF(A89="","",AVERAGE(C89:C92))</f>
        <v/>
      </c>
      <c r="G89" s="391" t="str">
        <f t="shared" ref="G89" si="70">IF(A89="","",SUM(D89:D92))</f>
        <v/>
      </c>
      <c r="H89" s="391" t="str">
        <f t="shared" ref="H89" si="71">IF(A89="","",AVERAGE(E89:E92))</f>
        <v/>
      </c>
    </row>
    <row r="90" spans="1:8" x14ac:dyDescent="0.2">
      <c r="A90" s="386"/>
      <c r="B90" s="66"/>
      <c r="C90" s="121"/>
      <c r="D90" s="394"/>
      <c r="E90" s="263"/>
      <c r="F90" s="392"/>
      <c r="G90" s="392"/>
      <c r="H90" s="392"/>
    </row>
    <row r="91" spans="1:8" x14ac:dyDescent="0.2">
      <c r="A91" s="386"/>
      <c r="B91" s="66"/>
      <c r="C91" s="121"/>
      <c r="D91" s="394"/>
      <c r="E91" s="263"/>
      <c r="F91" s="392"/>
      <c r="G91" s="392"/>
      <c r="H91" s="392"/>
    </row>
    <row r="92" spans="1:8" x14ac:dyDescent="0.2">
      <c r="A92" s="387"/>
      <c r="B92" s="66"/>
      <c r="C92" s="121"/>
      <c r="D92" s="395"/>
      <c r="E92" s="263"/>
      <c r="F92" s="392"/>
      <c r="G92" s="392"/>
      <c r="H92" s="392"/>
    </row>
    <row r="93" spans="1:8" x14ac:dyDescent="0.2">
      <c r="A93" s="385"/>
      <c r="B93" s="66"/>
      <c r="C93" s="121"/>
      <c r="D93" s="393" t="str">
        <f t="shared" ref="D93" si="72">IF(A93="","",AVERAGE(C93:C96))</f>
        <v/>
      </c>
      <c r="E93" s="263"/>
      <c r="F93" s="391" t="str">
        <f t="shared" ref="F93" si="73">IF(A93="","",AVERAGE(C93:C96))</f>
        <v/>
      </c>
      <c r="G93" s="391" t="str">
        <f t="shared" ref="G93" si="74">IF(A93="","",SUM(D93:D96))</f>
        <v/>
      </c>
      <c r="H93" s="391" t="str">
        <f t="shared" ref="H93" si="75">IF(A93="","",AVERAGE(E93:E96))</f>
        <v/>
      </c>
    </row>
    <row r="94" spans="1:8" x14ac:dyDescent="0.2">
      <c r="A94" s="386"/>
      <c r="B94" s="66"/>
      <c r="C94" s="121"/>
      <c r="D94" s="394"/>
      <c r="E94" s="263"/>
      <c r="F94" s="392"/>
      <c r="G94" s="392"/>
      <c r="H94" s="392"/>
    </row>
    <row r="95" spans="1:8" x14ac:dyDescent="0.2">
      <c r="A95" s="386"/>
      <c r="B95" s="66"/>
      <c r="C95" s="121"/>
      <c r="D95" s="394"/>
      <c r="E95" s="263"/>
      <c r="F95" s="392"/>
      <c r="G95" s="392"/>
      <c r="H95" s="392"/>
    </row>
    <row r="96" spans="1:8" x14ac:dyDescent="0.2">
      <c r="A96" s="387"/>
      <c r="B96" s="66"/>
      <c r="C96" s="121"/>
      <c r="D96" s="395"/>
      <c r="E96" s="263"/>
      <c r="F96" s="392"/>
      <c r="G96" s="392"/>
      <c r="H96" s="392"/>
    </row>
    <row r="97" spans="1:8" x14ac:dyDescent="0.2">
      <c r="A97" s="385"/>
      <c r="B97" s="66"/>
      <c r="C97" s="121"/>
      <c r="D97" s="393" t="str">
        <f t="shared" ref="D97" si="76">IF(A97="","",AVERAGE(C97:C100))</f>
        <v/>
      </c>
      <c r="E97" s="263"/>
      <c r="F97" s="391" t="str">
        <f t="shared" ref="F97" si="77">IF(A97="","",AVERAGE(C97:C100))</f>
        <v/>
      </c>
      <c r="G97" s="391" t="str">
        <f t="shared" ref="G97" si="78">IF(A97="","",SUM(D97:D100))</f>
        <v/>
      </c>
      <c r="H97" s="391" t="str">
        <f t="shared" ref="H97" si="79">IF(A97="","",AVERAGE(E97:E100))</f>
        <v/>
      </c>
    </row>
    <row r="98" spans="1:8" x14ac:dyDescent="0.2">
      <c r="A98" s="386"/>
      <c r="B98" s="66"/>
      <c r="C98" s="121"/>
      <c r="D98" s="394"/>
      <c r="E98" s="263"/>
      <c r="F98" s="392"/>
      <c r="G98" s="392"/>
      <c r="H98" s="392"/>
    </row>
    <row r="99" spans="1:8" x14ac:dyDescent="0.2">
      <c r="A99" s="386"/>
      <c r="B99" s="66"/>
      <c r="C99" s="121"/>
      <c r="D99" s="394"/>
      <c r="E99" s="263"/>
      <c r="F99" s="392"/>
      <c r="G99" s="392"/>
      <c r="H99" s="392"/>
    </row>
    <row r="100" spans="1:8" x14ac:dyDescent="0.2">
      <c r="A100" s="387"/>
      <c r="B100" s="66"/>
      <c r="C100" s="121"/>
      <c r="D100" s="395"/>
      <c r="E100" s="263"/>
      <c r="F100" s="392"/>
      <c r="G100" s="392"/>
      <c r="H100" s="392"/>
    </row>
    <row r="101" spans="1:8" x14ac:dyDescent="0.2">
      <c r="A101" s="385"/>
      <c r="B101" s="66"/>
      <c r="C101" s="121"/>
      <c r="D101" s="393" t="str">
        <f t="shared" ref="D101" si="80">IF(A101="","",AVERAGE(C101:C104))</f>
        <v/>
      </c>
      <c r="E101" s="263"/>
      <c r="F101" s="391" t="str">
        <f t="shared" ref="F101" si="81">IF(A101="","",AVERAGE(C101:C104))</f>
        <v/>
      </c>
      <c r="G101" s="391" t="str">
        <f t="shared" ref="G101" si="82">IF(A101="","",SUM(D101:D104))</f>
        <v/>
      </c>
      <c r="H101" s="391" t="str">
        <f t="shared" ref="H101" si="83">IF(A101="","",AVERAGE(E101:E104))</f>
        <v/>
      </c>
    </row>
    <row r="102" spans="1:8" x14ac:dyDescent="0.2">
      <c r="A102" s="386"/>
      <c r="B102" s="66"/>
      <c r="C102" s="121"/>
      <c r="D102" s="394"/>
      <c r="E102" s="263"/>
      <c r="F102" s="392"/>
      <c r="G102" s="392"/>
      <c r="H102" s="392"/>
    </row>
    <row r="103" spans="1:8" x14ac:dyDescent="0.2">
      <c r="A103" s="386"/>
      <c r="B103" s="66"/>
      <c r="C103" s="121"/>
      <c r="D103" s="394"/>
      <c r="E103" s="263"/>
      <c r="F103" s="392"/>
      <c r="G103" s="392"/>
      <c r="H103" s="392"/>
    </row>
    <row r="104" spans="1:8" x14ac:dyDescent="0.2">
      <c r="A104" s="387"/>
      <c r="B104" s="66"/>
      <c r="C104" s="121"/>
      <c r="D104" s="395"/>
      <c r="E104" s="263"/>
      <c r="F104" s="392"/>
      <c r="G104" s="392"/>
      <c r="H104" s="392"/>
    </row>
    <row r="105" spans="1:8" x14ac:dyDescent="0.2">
      <c r="A105" s="385"/>
      <c r="B105" s="66"/>
      <c r="C105" s="121"/>
      <c r="D105" s="393" t="str">
        <f t="shared" ref="D105" si="84">IF(A105="","",AVERAGE(C105:C108))</f>
        <v/>
      </c>
      <c r="E105" s="263"/>
      <c r="F105" s="391" t="str">
        <f t="shared" ref="F105" si="85">IF(A105="","",AVERAGE(C105:C108))</f>
        <v/>
      </c>
      <c r="G105" s="391" t="str">
        <f t="shared" ref="G105" si="86">IF(A105="","",SUM(D105:D108))</f>
        <v/>
      </c>
      <c r="H105" s="391" t="str">
        <f t="shared" ref="H105" si="87">IF(A105="","",AVERAGE(E105:E108))</f>
        <v/>
      </c>
    </row>
    <row r="106" spans="1:8" x14ac:dyDescent="0.2">
      <c r="A106" s="386"/>
      <c r="B106" s="66"/>
      <c r="C106" s="121"/>
      <c r="D106" s="394"/>
      <c r="E106" s="263"/>
      <c r="F106" s="392"/>
      <c r="G106" s="392"/>
      <c r="H106" s="392"/>
    </row>
    <row r="107" spans="1:8" x14ac:dyDescent="0.2">
      <c r="A107" s="386"/>
      <c r="B107" s="66"/>
      <c r="C107" s="121"/>
      <c r="D107" s="394"/>
      <c r="E107" s="263"/>
      <c r="F107" s="392"/>
      <c r="G107" s="392"/>
      <c r="H107" s="392"/>
    </row>
    <row r="108" spans="1:8" x14ac:dyDescent="0.2">
      <c r="A108" s="387"/>
      <c r="B108" s="66"/>
      <c r="C108" s="121"/>
      <c r="D108" s="395"/>
      <c r="E108" s="263"/>
      <c r="F108" s="392"/>
      <c r="G108" s="392"/>
      <c r="H108" s="392"/>
    </row>
    <row r="109" spans="1:8" x14ac:dyDescent="0.2">
      <c r="A109" s="385"/>
      <c r="B109" s="66"/>
      <c r="C109" s="121"/>
      <c r="D109" s="393" t="str">
        <f t="shared" ref="D109" si="88">IF(A109="","",AVERAGE(C109:C112))</f>
        <v/>
      </c>
      <c r="E109" s="263"/>
      <c r="F109" s="391" t="str">
        <f t="shared" ref="F109" si="89">IF(A109="","",AVERAGE(C109:C112))</f>
        <v/>
      </c>
      <c r="G109" s="391" t="str">
        <f t="shared" ref="G109" si="90">IF(A109="","",SUM(D109:D112))</f>
        <v/>
      </c>
      <c r="H109" s="391" t="str">
        <f t="shared" ref="H109" si="91">IF(A109="","",AVERAGE(E109:E112))</f>
        <v/>
      </c>
    </row>
    <row r="110" spans="1:8" x14ac:dyDescent="0.2">
      <c r="A110" s="386"/>
      <c r="B110" s="66"/>
      <c r="C110" s="121"/>
      <c r="D110" s="394"/>
      <c r="E110" s="263"/>
      <c r="F110" s="392"/>
      <c r="G110" s="392"/>
      <c r="H110" s="392"/>
    </row>
    <row r="111" spans="1:8" x14ac:dyDescent="0.2">
      <c r="A111" s="386"/>
      <c r="B111" s="66"/>
      <c r="C111" s="121"/>
      <c r="D111" s="394"/>
      <c r="E111" s="263"/>
      <c r="F111" s="392"/>
      <c r="G111" s="392"/>
      <c r="H111" s="392"/>
    </row>
    <row r="112" spans="1:8" x14ac:dyDescent="0.2">
      <c r="A112" s="387"/>
      <c r="B112" s="66"/>
      <c r="C112" s="121"/>
      <c r="D112" s="395"/>
      <c r="E112" s="263"/>
      <c r="F112" s="392"/>
      <c r="G112" s="392"/>
      <c r="H112" s="392"/>
    </row>
    <row r="113" spans="1:8" x14ac:dyDescent="0.2">
      <c r="A113" s="385"/>
      <c r="B113" s="66"/>
      <c r="C113" s="121"/>
      <c r="D113" s="393" t="str">
        <f t="shared" ref="D113" si="92">IF(A113="","",AVERAGE(C113:C116))</f>
        <v/>
      </c>
      <c r="E113" s="263"/>
      <c r="F113" s="391" t="str">
        <f t="shared" ref="F113" si="93">IF(A113="","",AVERAGE(C113:C116))</f>
        <v/>
      </c>
      <c r="G113" s="391" t="str">
        <f t="shared" ref="G113" si="94">IF(A113="","",SUM(D113:D116))</f>
        <v/>
      </c>
      <c r="H113" s="391" t="str">
        <f t="shared" ref="H113" si="95">IF(A113="","",AVERAGE(E113:E116))</f>
        <v/>
      </c>
    </row>
    <row r="114" spans="1:8" x14ac:dyDescent="0.2">
      <c r="A114" s="386"/>
      <c r="B114" s="66"/>
      <c r="C114" s="121"/>
      <c r="D114" s="394"/>
      <c r="E114" s="263"/>
      <c r="F114" s="392"/>
      <c r="G114" s="392"/>
      <c r="H114" s="392"/>
    </row>
    <row r="115" spans="1:8" x14ac:dyDescent="0.2">
      <c r="A115" s="386"/>
      <c r="B115" s="66"/>
      <c r="C115" s="121"/>
      <c r="D115" s="394"/>
      <c r="E115" s="263"/>
      <c r="F115" s="392"/>
      <c r="G115" s="392"/>
      <c r="H115" s="392"/>
    </row>
    <row r="116" spans="1:8" x14ac:dyDescent="0.2">
      <c r="A116" s="387"/>
      <c r="B116" s="66"/>
      <c r="C116" s="121"/>
      <c r="D116" s="395"/>
      <c r="E116" s="263"/>
      <c r="F116" s="392"/>
      <c r="G116" s="392"/>
      <c r="H116" s="392"/>
    </row>
    <row r="117" spans="1:8" x14ac:dyDescent="0.2">
      <c r="A117" s="385"/>
      <c r="B117" s="66"/>
      <c r="C117" s="121"/>
      <c r="D117" s="393" t="str">
        <f t="shared" ref="D117" si="96">IF(A117="","",AVERAGE(C117:C120))</f>
        <v/>
      </c>
      <c r="E117" s="263"/>
      <c r="F117" s="391" t="str">
        <f t="shared" ref="F117" si="97">IF(A117="","",AVERAGE(C117:C120))</f>
        <v/>
      </c>
      <c r="G117" s="391" t="str">
        <f t="shared" ref="G117" si="98">IF(A117="","",SUM(D117:D120))</f>
        <v/>
      </c>
      <c r="H117" s="391" t="str">
        <f t="shared" ref="H117" si="99">IF(A117="","",AVERAGE(E117:E120))</f>
        <v/>
      </c>
    </row>
    <row r="118" spans="1:8" x14ac:dyDescent="0.2">
      <c r="A118" s="386"/>
      <c r="B118" s="66"/>
      <c r="C118" s="121"/>
      <c r="D118" s="394"/>
      <c r="E118" s="263"/>
      <c r="F118" s="392"/>
      <c r="G118" s="392"/>
      <c r="H118" s="392"/>
    </row>
    <row r="119" spans="1:8" x14ac:dyDescent="0.2">
      <c r="A119" s="386"/>
      <c r="B119" s="66"/>
      <c r="C119" s="121"/>
      <c r="D119" s="394"/>
      <c r="E119" s="263"/>
      <c r="F119" s="392"/>
      <c r="G119" s="392"/>
      <c r="H119" s="392"/>
    </row>
    <row r="120" spans="1:8" x14ac:dyDescent="0.2">
      <c r="A120" s="387"/>
      <c r="B120" s="66"/>
      <c r="C120" s="121"/>
      <c r="D120" s="395"/>
      <c r="E120" s="263"/>
      <c r="F120" s="392"/>
      <c r="G120" s="392"/>
      <c r="H120" s="392"/>
    </row>
    <row r="121" spans="1:8" x14ac:dyDescent="0.2">
      <c r="A121" s="385"/>
      <c r="B121" s="66"/>
      <c r="C121" s="121"/>
      <c r="D121" s="393" t="str">
        <f t="shared" ref="D121" si="100">IF(A121="","",AVERAGE(C121:C124))</f>
        <v/>
      </c>
      <c r="E121" s="263"/>
      <c r="F121" s="391" t="str">
        <f t="shared" ref="F121" si="101">IF(A121="","",AVERAGE(C121:C124))</f>
        <v/>
      </c>
      <c r="G121" s="391" t="str">
        <f t="shared" ref="G121" si="102">IF(A121="","",SUM(D121:D124))</f>
        <v/>
      </c>
      <c r="H121" s="391" t="str">
        <f t="shared" ref="H121" si="103">IF(A121="","",AVERAGE(E121:E124))</f>
        <v/>
      </c>
    </row>
    <row r="122" spans="1:8" x14ac:dyDescent="0.2">
      <c r="A122" s="386"/>
      <c r="B122" s="66"/>
      <c r="C122" s="121"/>
      <c r="D122" s="394"/>
      <c r="E122" s="263"/>
      <c r="F122" s="392"/>
      <c r="G122" s="392"/>
      <c r="H122" s="392"/>
    </row>
    <row r="123" spans="1:8" x14ac:dyDescent="0.2">
      <c r="A123" s="386"/>
      <c r="B123" s="66"/>
      <c r="C123" s="121"/>
      <c r="D123" s="394"/>
      <c r="E123" s="263"/>
      <c r="F123" s="392"/>
      <c r="G123" s="392"/>
      <c r="H123" s="392"/>
    </row>
    <row r="124" spans="1:8" x14ac:dyDescent="0.2">
      <c r="A124" s="387"/>
      <c r="B124" s="66"/>
      <c r="C124" s="121"/>
      <c r="D124" s="395"/>
      <c r="E124" s="263"/>
      <c r="F124" s="392"/>
      <c r="G124" s="392"/>
      <c r="H124" s="392"/>
    </row>
    <row r="125" spans="1:8" x14ac:dyDescent="0.2">
      <c r="A125" s="385"/>
      <c r="B125" s="66"/>
      <c r="C125" s="121"/>
      <c r="D125" s="393" t="str">
        <f t="shared" ref="D125" si="104">IF(A125="","",AVERAGE(C125:C128))</f>
        <v/>
      </c>
      <c r="E125" s="263"/>
      <c r="F125" s="391" t="str">
        <f t="shared" ref="F125" si="105">IF(A125="","",AVERAGE(C125:C128))</f>
        <v/>
      </c>
      <c r="G125" s="391" t="str">
        <f t="shared" ref="G125" si="106">IF(A125="","",SUM(D125:D128))</f>
        <v/>
      </c>
      <c r="H125" s="391" t="str">
        <f t="shared" ref="H125" si="107">IF(A125="","",AVERAGE(E125:E128))</f>
        <v/>
      </c>
    </row>
    <row r="126" spans="1:8" x14ac:dyDescent="0.2">
      <c r="A126" s="386"/>
      <c r="B126" s="66"/>
      <c r="C126" s="121"/>
      <c r="D126" s="394"/>
      <c r="E126" s="263"/>
      <c r="F126" s="392"/>
      <c r="G126" s="392"/>
      <c r="H126" s="392"/>
    </row>
    <row r="127" spans="1:8" x14ac:dyDescent="0.2">
      <c r="A127" s="386"/>
      <c r="B127" s="66"/>
      <c r="C127" s="121"/>
      <c r="D127" s="394"/>
      <c r="E127" s="263"/>
      <c r="F127" s="392"/>
      <c r="G127" s="392"/>
      <c r="H127" s="392"/>
    </row>
    <row r="128" spans="1:8" x14ac:dyDescent="0.2">
      <c r="A128" s="387"/>
      <c r="B128" s="66"/>
      <c r="C128" s="121"/>
      <c r="D128" s="395"/>
      <c r="E128" s="263"/>
      <c r="F128" s="392"/>
      <c r="G128" s="392"/>
      <c r="H128" s="392"/>
    </row>
    <row r="129" spans="1:8" x14ac:dyDescent="0.2">
      <c r="A129" s="385"/>
      <c r="B129" s="66"/>
      <c r="C129" s="121"/>
      <c r="D129" s="393" t="str">
        <f t="shared" ref="D129" si="108">IF(A129="","",AVERAGE(C129:C132))</f>
        <v/>
      </c>
      <c r="E129" s="263"/>
      <c r="F129" s="391" t="str">
        <f t="shared" ref="F129" si="109">IF(A129="","",AVERAGE(C129:C132))</f>
        <v/>
      </c>
      <c r="G129" s="391" t="str">
        <f t="shared" ref="G129" si="110">IF(A129="","",SUM(D129:D132))</f>
        <v/>
      </c>
      <c r="H129" s="391" t="str">
        <f t="shared" ref="H129" si="111">IF(A129="","",AVERAGE(E129:E132))</f>
        <v/>
      </c>
    </row>
    <row r="130" spans="1:8" x14ac:dyDescent="0.2">
      <c r="A130" s="386"/>
      <c r="B130" s="66"/>
      <c r="C130" s="121"/>
      <c r="D130" s="394"/>
      <c r="E130" s="263"/>
      <c r="F130" s="392"/>
      <c r="G130" s="392"/>
      <c r="H130" s="392"/>
    </row>
    <row r="131" spans="1:8" x14ac:dyDescent="0.2">
      <c r="A131" s="386"/>
      <c r="B131" s="66"/>
      <c r="C131" s="121"/>
      <c r="D131" s="394"/>
      <c r="E131" s="263"/>
      <c r="F131" s="392"/>
      <c r="G131" s="392"/>
      <c r="H131" s="392"/>
    </row>
    <row r="132" spans="1:8" x14ac:dyDescent="0.2">
      <c r="A132" s="387"/>
      <c r="B132" s="66"/>
      <c r="C132" s="121"/>
      <c r="D132" s="395"/>
      <c r="E132" s="263"/>
      <c r="F132" s="392"/>
      <c r="G132" s="392"/>
      <c r="H132" s="392"/>
    </row>
    <row r="133" spans="1:8" x14ac:dyDescent="0.2">
      <c r="A133" s="385"/>
      <c r="B133" s="66"/>
      <c r="C133" s="121"/>
      <c r="D133" s="393" t="str">
        <f t="shared" ref="D133" si="112">IF(A133="","",AVERAGE(C133:C136))</f>
        <v/>
      </c>
      <c r="E133" s="263"/>
      <c r="F133" s="391" t="str">
        <f t="shared" ref="F133" si="113">IF(A133="","",AVERAGE(C133:C136))</f>
        <v/>
      </c>
      <c r="G133" s="391" t="str">
        <f t="shared" ref="G133" si="114">IF(A133="","",SUM(D133:D136))</f>
        <v/>
      </c>
      <c r="H133" s="391" t="str">
        <f t="shared" ref="H133" si="115">IF(A133="","",AVERAGE(E133:E136))</f>
        <v/>
      </c>
    </row>
    <row r="134" spans="1:8" x14ac:dyDescent="0.2">
      <c r="A134" s="386"/>
      <c r="B134" s="66"/>
      <c r="C134" s="121"/>
      <c r="D134" s="394"/>
      <c r="E134" s="263"/>
      <c r="F134" s="392"/>
      <c r="G134" s="392"/>
      <c r="H134" s="392"/>
    </row>
    <row r="135" spans="1:8" x14ac:dyDescent="0.2">
      <c r="A135" s="386"/>
      <c r="B135" s="66"/>
      <c r="C135" s="121"/>
      <c r="D135" s="394"/>
      <c r="E135" s="263"/>
      <c r="F135" s="392"/>
      <c r="G135" s="392"/>
      <c r="H135" s="392"/>
    </row>
    <row r="136" spans="1:8" x14ac:dyDescent="0.2">
      <c r="A136" s="387"/>
      <c r="B136" s="66"/>
      <c r="C136" s="121"/>
      <c r="D136" s="395"/>
      <c r="E136" s="263"/>
      <c r="F136" s="392"/>
      <c r="G136" s="392"/>
      <c r="H136" s="392"/>
    </row>
    <row r="137" spans="1:8" x14ac:dyDescent="0.2">
      <c r="A137" s="385"/>
      <c r="B137" s="66"/>
      <c r="C137" s="121"/>
      <c r="D137" s="393" t="str">
        <f t="shared" ref="D137" si="116">IF(A137="","",AVERAGE(C137:C140))</f>
        <v/>
      </c>
      <c r="E137" s="263"/>
      <c r="F137" s="391" t="str">
        <f t="shared" ref="F137" si="117">IF(A137="","",AVERAGE(C137:C140))</f>
        <v/>
      </c>
      <c r="G137" s="391" t="str">
        <f t="shared" ref="G137" si="118">IF(A137="","",SUM(D137:D140))</f>
        <v/>
      </c>
      <c r="H137" s="391" t="str">
        <f t="shared" ref="H137" si="119">IF(A137="","",AVERAGE(E137:E140))</f>
        <v/>
      </c>
    </row>
    <row r="138" spans="1:8" x14ac:dyDescent="0.2">
      <c r="A138" s="386"/>
      <c r="B138" s="66"/>
      <c r="C138" s="121"/>
      <c r="D138" s="394"/>
      <c r="E138" s="263"/>
      <c r="F138" s="392"/>
      <c r="G138" s="392"/>
      <c r="H138" s="392"/>
    </row>
    <row r="139" spans="1:8" x14ac:dyDescent="0.2">
      <c r="A139" s="386"/>
      <c r="B139" s="66"/>
      <c r="C139" s="121"/>
      <c r="D139" s="394"/>
      <c r="E139" s="263"/>
      <c r="F139" s="392"/>
      <c r="G139" s="392"/>
      <c r="H139" s="392"/>
    </row>
    <row r="140" spans="1:8" x14ac:dyDescent="0.2">
      <c r="A140" s="387"/>
      <c r="B140" s="66"/>
      <c r="C140" s="121"/>
      <c r="D140" s="395"/>
      <c r="E140" s="263"/>
      <c r="F140" s="392"/>
      <c r="G140" s="392"/>
      <c r="H140" s="392"/>
    </row>
    <row r="141" spans="1:8" x14ac:dyDescent="0.2">
      <c r="A141" s="385"/>
      <c r="B141" s="66"/>
      <c r="C141" s="121"/>
      <c r="D141" s="393" t="str">
        <f t="shared" ref="D141" si="120">IF(A141="","",AVERAGE(C141:C144))</f>
        <v/>
      </c>
      <c r="E141" s="263"/>
      <c r="F141" s="391" t="str">
        <f t="shared" ref="F141" si="121">IF(A141="","",AVERAGE(C141:C144))</f>
        <v/>
      </c>
      <c r="G141" s="391" t="str">
        <f t="shared" ref="G141" si="122">IF(A141="","",SUM(D141:D144))</f>
        <v/>
      </c>
      <c r="H141" s="391" t="str">
        <f t="shared" ref="H141" si="123">IF(A141="","",AVERAGE(E141:E144))</f>
        <v/>
      </c>
    </row>
    <row r="142" spans="1:8" x14ac:dyDescent="0.2">
      <c r="A142" s="386"/>
      <c r="B142" s="66"/>
      <c r="C142" s="121"/>
      <c r="D142" s="394"/>
      <c r="E142" s="263"/>
      <c r="F142" s="392"/>
      <c r="G142" s="392"/>
      <c r="H142" s="392"/>
    </row>
    <row r="143" spans="1:8" x14ac:dyDescent="0.2">
      <c r="A143" s="386"/>
      <c r="B143" s="66"/>
      <c r="C143" s="121"/>
      <c r="D143" s="394"/>
      <c r="E143" s="263"/>
      <c r="F143" s="392"/>
      <c r="G143" s="392"/>
      <c r="H143" s="392"/>
    </row>
    <row r="144" spans="1:8" x14ac:dyDescent="0.2">
      <c r="A144" s="387"/>
      <c r="B144" s="66"/>
      <c r="C144" s="121"/>
      <c r="D144" s="395"/>
      <c r="E144" s="263"/>
      <c r="F144" s="392"/>
      <c r="G144" s="392"/>
      <c r="H144" s="392"/>
    </row>
    <row r="145" spans="1:8" x14ac:dyDescent="0.2">
      <c r="A145" s="385"/>
      <c r="B145" s="66"/>
      <c r="C145" s="121"/>
      <c r="D145" s="393" t="str">
        <f t="shared" ref="D145" si="124">IF(A145="","",AVERAGE(C145:C148))</f>
        <v/>
      </c>
      <c r="E145" s="263"/>
      <c r="F145" s="391" t="str">
        <f t="shared" ref="F145" si="125">IF(A145="","",AVERAGE(C145:C148))</f>
        <v/>
      </c>
      <c r="G145" s="391" t="str">
        <f t="shared" ref="G145" si="126">IF(A145="","",SUM(D145:D148))</f>
        <v/>
      </c>
      <c r="H145" s="391" t="str">
        <f t="shared" ref="H145" si="127">IF(A145="","",AVERAGE(E145:E148))</f>
        <v/>
      </c>
    </row>
    <row r="146" spans="1:8" x14ac:dyDescent="0.2">
      <c r="A146" s="386"/>
      <c r="B146" s="66"/>
      <c r="C146" s="121"/>
      <c r="D146" s="394"/>
      <c r="E146" s="263"/>
      <c r="F146" s="392"/>
      <c r="G146" s="392"/>
      <c r="H146" s="392"/>
    </row>
    <row r="147" spans="1:8" x14ac:dyDescent="0.2">
      <c r="A147" s="386"/>
      <c r="B147" s="66"/>
      <c r="C147" s="121"/>
      <c r="D147" s="394"/>
      <c r="E147" s="263"/>
      <c r="F147" s="392"/>
      <c r="G147" s="392"/>
      <c r="H147" s="392"/>
    </row>
    <row r="148" spans="1:8" x14ac:dyDescent="0.2">
      <c r="A148" s="387"/>
      <c r="B148" s="66"/>
      <c r="C148" s="121"/>
      <c r="D148" s="395"/>
      <c r="E148" s="263"/>
      <c r="F148" s="392"/>
      <c r="G148" s="392"/>
      <c r="H148" s="392"/>
    </row>
    <row r="149" spans="1:8" x14ac:dyDescent="0.2">
      <c r="A149" s="385"/>
      <c r="B149" s="66"/>
      <c r="C149" s="121"/>
      <c r="D149" s="393" t="str">
        <f t="shared" ref="D149" si="128">IF(A149="","",AVERAGE(C149:C152))</f>
        <v/>
      </c>
      <c r="E149" s="263"/>
      <c r="F149" s="391" t="str">
        <f t="shared" ref="F149" si="129">IF(A149="","",AVERAGE(C149:C152))</f>
        <v/>
      </c>
      <c r="G149" s="391" t="str">
        <f t="shared" ref="G149" si="130">IF(A149="","",SUM(D149:D152))</f>
        <v/>
      </c>
      <c r="H149" s="391" t="str">
        <f t="shared" ref="H149" si="131">IF(A149="","",AVERAGE(E149:E152))</f>
        <v/>
      </c>
    </row>
    <row r="150" spans="1:8" x14ac:dyDescent="0.2">
      <c r="A150" s="386"/>
      <c r="B150" s="66"/>
      <c r="C150" s="121"/>
      <c r="D150" s="394"/>
      <c r="E150" s="263"/>
      <c r="F150" s="392"/>
      <c r="G150" s="392"/>
      <c r="H150" s="392"/>
    </row>
    <row r="151" spans="1:8" x14ac:dyDescent="0.2">
      <c r="A151" s="386"/>
      <c r="B151" s="66"/>
      <c r="C151" s="121"/>
      <c r="D151" s="394"/>
      <c r="E151" s="263"/>
      <c r="F151" s="392"/>
      <c r="G151" s="392"/>
      <c r="H151" s="392"/>
    </row>
    <row r="152" spans="1:8" x14ac:dyDescent="0.2">
      <c r="A152" s="387"/>
      <c r="B152" s="66"/>
      <c r="C152" s="121"/>
      <c r="D152" s="395"/>
      <c r="E152" s="263"/>
      <c r="F152" s="392"/>
      <c r="G152" s="392"/>
      <c r="H152" s="392"/>
    </row>
    <row r="153" spans="1:8" x14ac:dyDescent="0.2">
      <c r="A153" s="385"/>
      <c r="B153" s="66"/>
      <c r="C153" s="121"/>
      <c r="D153" s="393" t="str">
        <f t="shared" ref="D153" si="132">IF(A153="","",AVERAGE(C153:C156))</f>
        <v/>
      </c>
      <c r="E153" s="263"/>
      <c r="F153" s="391" t="str">
        <f t="shared" ref="F153" si="133">IF(A153="","",AVERAGE(C153:C156))</f>
        <v/>
      </c>
      <c r="G153" s="391" t="str">
        <f t="shared" ref="G153" si="134">IF(A153="","",SUM(D153:D156))</f>
        <v/>
      </c>
      <c r="H153" s="391" t="str">
        <f t="shared" ref="H153" si="135">IF(A153="","",AVERAGE(E153:E156))</f>
        <v/>
      </c>
    </row>
    <row r="154" spans="1:8" x14ac:dyDescent="0.2">
      <c r="A154" s="386"/>
      <c r="B154" s="66"/>
      <c r="C154" s="121"/>
      <c r="D154" s="394"/>
      <c r="E154" s="263"/>
      <c r="F154" s="392"/>
      <c r="G154" s="392"/>
      <c r="H154" s="392"/>
    </row>
    <row r="155" spans="1:8" x14ac:dyDescent="0.2">
      <c r="A155" s="386"/>
      <c r="B155" s="66"/>
      <c r="C155" s="121"/>
      <c r="D155" s="394"/>
      <c r="E155" s="263"/>
      <c r="F155" s="392"/>
      <c r="G155" s="392"/>
      <c r="H155" s="392"/>
    </row>
    <row r="156" spans="1:8" x14ac:dyDescent="0.2">
      <c r="A156" s="387"/>
      <c r="B156" s="66"/>
      <c r="C156" s="121"/>
      <c r="D156" s="395"/>
      <c r="E156" s="263"/>
      <c r="F156" s="392"/>
      <c r="G156" s="392"/>
      <c r="H156" s="392"/>
    </row>
    <row r="157" spans="1:8" x14ac:dyDescent="0.2">
      <c r="A157" s="385"/>
      <c r="B157" s="66"/>
      <c r="C157" s="121"/>
      <c r="D157" s="393" t="str">
        <f t="shared" ref="D157" si="136">IF(A157="","",AVERAGE(C157:C160))</f>
        <v/>
      </c>
      <c r="E157" s="263"/>
      <c r="F157" s="391" t="str">
        <f t="shared" ref="F157" si="137">IF(A157="","",AVERAGE(C157:C160))</f>
        <v/>
      </c>
      <c r="G157" s="391" t="str">
        <f t="shared" ref="G157" si="138">IF(A157="","",SUM(D157:D160))</f>
        <v/>
      </c>
      <c r="H157" s="391" t="str">
        <f t="shared" ref="H157" si="139">IF(A157="","",AVERAGE(E157:E160))</f>
        <v/>
      </c>
    </row>
    <row r="158" spans="1:8" x14ac:dyDescent="0.2">
      <c r="A158" s="386"/>
      <c r="B158" s="66"/>
      <c r="C158" s="121"/>
      <c r="D158" s="394"/>
      <c r="E158" s="263"/>
      <c r="F158" s="392"/>
      <c r="G158" s="392"/>
      <c r="H158" s="392"/>
    </row>
    <row r="159" spans="1:8" x14ac:dyDescent="0.2">
      <c r="A159" s="386"/>
      <c r="B159" s="66"/>
      <c r="C159" s="121"/>
      <c r="D159" s="394"/>
      <c r="E159" s="263"/>
      <c r="F159" s="392"/>
      <c r="G159" s="392"/>
      <c r="H159" s="392"/>
    </row>
    <row r="160" spans="1:8" x14ac:dyDescent="0.2">
      <c r="A160" s="387"/>
      <c r="B160" s="66"/>
      <c r="C160" s="121"/>
      <c r="D160" s="395"/>
      <c r="E160" s="263"/>
      <c r="F160" s="392"/>
      <c r="G160" s="392"/>
      <c r="H160" s="392"/>
    </row>
    <row r="161" spans="1:8" x14ac:dyDescent="0.2">
      <c r="A161" s="385"/>
      <c r="B161" s="66"/>
      <c r="C161" s="121"/>
      <c r="D161" s="393" t="str">
        <f t="shared" ref="D161" si="140">IF(A161="","",AVERAGE(C161:C164))</f>
        <v/>
      </c>
      <c r="E161" s="263"/>
      <c r="F161" s="391" t="str">
        <f t="shared" ref="F161" si="141">IF(A161="","",AVERAGE(C161:C164))</f>
        <v/>
      </c>
      <c r="G161" s="391" t="str">
        <f t="shared" ref="G161" si="142">IF(A161="","",SUM(D161:D164))</f>
        <v/>
      </c>
      <c r="H161" s="391" t="str">
        <f t="shared" ref="H161" si="143">IF(A161="","",AVERAGE(E161:E164))</f>
        <v/>
      </c>
    </row>
    <row r="162" spans="1:8" x14ac:dyDescent="0.2">
      <c r="A162" s="386"/>
      <c r="B162" s="66"/>
      <c r="C162" s="121"/>
      <c r="D162" s="394"/>
      <c r="E162" s="263"/>
      <c r="F162" s="392"/>
      <c r="G162" s="392"/>
      <c r="H162" s="392"/>
    </row>
    <row r="163" spans="1:8" x14ac:dyDescent="0.2">
      <c r="A163" s="386"/>
      <c r="B163" s="66"/>
      <c r="C163" s="121"/>
      <c r="D163" s="394"/>
      <c r="E163" s="263"/>
      <c r="F163" s="392"/>
      <c r="G163" s="392"/>
      <c r="H163" s="392"/>
    </row>
    <row r="164" spans="1:8" x14ac:dyDescent="0.2">
      <c r="A164" s="387"/>
      <c r="B164" s="66"/>
      <c r="C164" s="121"/>
      <c r="D164" s="395"/>
      <c r="E164" s="263"/>
      <c r="F164" s="392"/>
      <c r="G164" s="392"/>
      <c r="H164" s="392"/>
    </row>
    <row r="165" spans="1:8" x14ac:dyDescent="0.2">
      <c r="A165" s="385"/>
      <c r="B165" s="66"/>
      <c r="C165" s="121"/>
      <c r="D165" s="393" t="str">
        <f t="shared" ref="D165" si="144">IF(A165="","",AVERAGE(C165:C168))</f>
        <v/>
      </c>
      <c r="E165" s="263"/>
      <c r="F165" s="391" t="str">
        <f t="shared" ref="F165" si="145">IF(A165="","",AVERAGE(C165:C168))</f>
        <v/>
      </c>
      <c r="G165" s="391" t="str">
        <f t="shared" ref="G165" si="146">IF(A165="","",SUM(D165:D168))</f>
        <v/>
      </c>
      <c r="H165" s="391" t="str">
        <f t="shared" ref="H165" si="147">IF(A165="","",AVERAGE(E165:E168))</f>
        <v/>
      </c>
    </row>
    <row r="166" spans="1:8" x14ac:dyDescent="0.2">
      <c r="A166" s="386"/>
      <c r="B166" s="66"/>
      <c r="C166" s="121"/>
      <c r="D166" s="394"/>
      <c r="E166" s="263"/>
      <c r="F166" s="392"/>
      <c r="G166" s="392"/>
      <c r="H166" s="392"/>
    </row>
    <row r="167" spans="1:8" x14ac:dyDescent="0.2">
      <c r="A167" s="386"/>
      <c r="B167" s="66"/>
      <c r="C167" s="121"/>
      <c r="D167" s="394"/>
      <c r="E167" s="263"/>
      <c r="F167" s="392"/>
      <c r="G167" s="392"/>
      <c r="H167" s="392"/>
    </row>
    <row r="168" spans="1:8" x14ac:dyDescent="0.2">
      <c r="A168" s="387"/>
      <c r="B168" s="66"/>
      <c r="C168" s="121"/>
      <c r="D168" s="395"/>
      <c r="E168" s="263"/>
      <c r="F168" s="392"/>
      <c r="G168" s="392"/>
      <c r="H168" s="392"/>
    </row>
    <row r="169" spans="1:8" x14ac:dyDescent="0.2">
      <c r="A169" s="385"/>
      <c r="B169" s="66"/>
      <c r="C169" s="121"/>
      <c r="D169" s="393" t="str">
        <f t="shared" ref="D169" si="148">IF(A169="","",AVERAGE(C169:C172))</f>
        <v/>
      </c>
      <c r="E169" s="263"/>
      <c r="F169" s="391" t="str">
        <f t="shared" ref="F169" si="149">IF(A169="","",AVERAGE(C169:C172))</f>
        <v/>
      </c>
      <c r="G169" s="391" t="str">
        <f t="shared" ref="G169" si="150">IF(A169="","",SUM(D169:D172))</f>
        <v/>
      </c>
      <c r="H169" s="391" t="str">
        <f t="shared" ref="H169" si="151">IF(A169="","",AVERAGE(E169:E172))</f>
        <v/>
      </c>
    </row>
    <row r="170" spans="1:8" x14ac:dyDescent="0.2">
      <c r="A170" s="386"/>
      <c r="B170" s="66"/>
      <c r="C170" s="121"/>
      <c r="D170" s="394"/>
      <c r="E170" s="263"/>
      <c r="F170" s="392"/>
      <c r="G170" s="392"/>
      <c r="H170" s="392"/>
    </row>
    <row r="171" spans="1:8" x14ac:dyDescent="0.2">
      <c r="A171" s="386"/>
      <c r="B171" s="66"/>
      <c r="C171" s="121"/>
      <c r="D171" s="394"/>
      <c r="E171" s="263"/>
      <c r="F171" s="392"/>
      <c r="G171" s="392"/>
      <c r="H171" s="392"/>
    </row>
    <row r="172" spans="1:8" x14ac:dyDescent="0.2">
      <c r="A172" s="387"/>
      <c r="B172" s="66"/>
      <c r="C172" s="121"/>
      <c r="D172" s="395"/>
      <c r="E172" s="263"/>
      <c r="F172" s="392"/>
      <c r="G172" s="392"/>
      <c r="H172" s="392"/>
    </row>
    <row r="173" spans="1:8" x14ac:dyDescent="0.2">
      <c r="A173" s="385"/>
      <c r="B173" s="66"/>
      <c r="C173" s="121"/>
      <c r="D173" s="393" t="str">
        <f t="shared" ref="D173" si="152">IF(A173="","",AVERAGE(C173:C176))</f>
        <v/>
      </c>
      <c r="E173" s="263"/>
      <c r="F173" s="391" t="str">
        <f t="shared" ref="F173" si="153">IF(A173="","",AVERAGE(C173:C176))</f>
        <v/>
      </c>
      <c r="G173" s="391" t="str">
        <f t="shared" ref="G173" si="154">IF(A173="","",SUM(D173:D176))</f>
        <v/>
      </c>
      <c r="H173" s="391" t="str">
        <f t="shared" ref="H173" si="155">IF(A173="","",AVERAGE(E173:E176))</f>
        <v/>
      </c>
    </row>
    <row r="174" spans="1:8" x14ac:dyDescent="0.2">
      <c r="A174" s="386"/>
      <c r="B174" s="66"/>
      <c r="C174" s="121"/>
      <c r="D174" s="394"/>
      <c r="E174" s="263"/>
      <c r="F174" s="392"/>
      <c r="G174" s="392"/>
      <c r="H174" s="392"/>
    </row>
    <row r="175" spans="1:8" x14ac:dyDescent="0.2">
      <c r="A175" s="386"/>
      <c r="B175" s="66"/>
      <c r="C175" s="121"/>
      <c r="D175" s="394"/>
      <c r="E175" s="263"/>
      <c r="F175" s="392"/>
      <c r="G175" s="392"/>
      <c r="H175" s="392"/>
    </row>
    <row r="176" spans="1:8" x14ac:dyDescent="0.2">
      <c r="A176" s="387"/>
      <c r="B176" s="66"/>
      <c r="C176" s="121"/>
      <c r="D176" s="395"/>
      <c r="E176" s="263"/>
      <c r="F176" s="392"/>
      <c r="G176" s="392"/>
      <c r="H176" s="392"/>
    </row>
    <row r="177" spans="1:8" x14ac:dyDescent="0.2">
      <c r="A177" s="385"/>
      <c r="B177" s="66"/>
      <c r="C177" s="121"/>
      <c r="D177" s="393" t="str">
        <f t="shared" ref="D177" si="156">IF(A177="","",AVERAGE(C177:C180))</f>
        <v/>
      </c>
      <c r="E177" s="263"/>
      <c r="F177" s="391" t="str">
        <f t="shared" ref="F177" si="157">IF(A177="","",AVERAGE(C177:C180))</f>
        <v/>
      </c>
      <c r="G177" s="391" t="str">
        <f t="shared" ref="G177" si="158">IF(A177="","",SUM(D177:D180))</f>
        <v/>
      </c>
      <c r="H177" s="391" t="str">
        <f t="shared" ref="H177" si="159">IF(A177="","",AVERAGE(E177:E180))</f>
        <v/>
      </c>
    </row>
    <row r="178" spans="1:8" x14ac:dyDescent="0.2">
      <c r="A178" s="386"/>
      <c r="B178" s="66"/>
      <c r="C178" s="121"/>
      <c r="D178" s="394"/>
      <c r="E178" s="263"/>
      <c r="F178" s="392"/>
      <c r="G178" s="392"/>
      <c r="H178" s="392"/>
    </row>
    <row r="179" spans="1:8" x14ac:dyDescent="0.2">
      <c r="A179" s="386"/>
      <c r="B179" s="66"/>
      <c r="C179" s="121"/>
      <c r="D179" s="394"/>
      <c r="E179" s="263"/>
      <c r="F179" s="392"/>
      <c r="G179" s="392"/>
      <c r="H179" s="392"/>
    </row>
    <row r="180" spans="1:8" x14ac:dyDescent="0.2">
      <c r="A180" s="387"/>
      <c r="B180" s="66"/>
      <c r="C180" s="121"/>
      <c r="D180" s="395"/>
      <c r="E180" s="263"/>
      <c r="F180" s="392"/>
      <c r="G180" s="392"/>
      <c r="H180" s="392"/>
    </row>
    <row r="181" spans="1:8" x14ac:dyDescent="0.2">
      <c r="A181" s="385"/>
      <c r="B181" s="66"/>
      <c r="C181" s="121"/>
      <c r="D181" s="393" t="str">
        <f t="shared" ref="D181" si="160">IF(A181="","",AVERAGE(C181:C184))</f>
        <v/>
      </c>
      <c r="E181" s="263"/>
      <c r="F181" s="391" t="str">
        <f t="shared" ref="F181" si="161">IF(A181="","",AVERAGE(C181:C184))</f>
        <v/>
      </c>
      <c r="G181" s="391" t="str">
        <f t="shared" ref="G181" si="162">IF(A181="","",SUM(D181:D184))</f>
        <v/>
      </c>
      <c r="H181" s="391" t="str">
        <f t="shared" ref="H181" si="163">IF(A181="","",AVERAGE(E181:E184))</f>
        <v/>
      </c>
    </row>
    <row r="182" spans="1:8" x14ac:dyDescent="0.2">
      <c r="A182" s="386"/>
      <c r="B182" s="66"/>
      <c r="C182" s="121"/>
      <c r="D182" s="394"/>
      <c r="E182" s="263"/>
      <c r="F182" s="392"/>
      <c r="G182" s="392"/>
      <c r="H182" s="392"/>
    </row>
    <row r="183" spans="1:8" x14ac:dyDescent="0.2">
      <c r="A183" s="386"/>
      <c r="B183" s="66"/>
      <c r="C183" s="121"/>
      <c r="D183" s="394"/>
      <c r="E183" s="263"/>
      <c r="F183" s="392"/>
      <c r="G183" s="392"/>
      <c r="H183" s="392"/>
    </row>
    <row r="184" spans="1:8" x14ac:dyDescent="0.2">
      <c r="A184" s="387"/>
      <c r="B184" s="66"/>
      <c r="C184" s="121"/>
      <c r="D184" s="395"/>
      <c r="E184" s="263"/>
      <c r="F184" s="392"/>
      <c r="G184" s="392"/>
      <c r="H184" s="392"/>
    </row>
    <row r="185" spans="1:8" x14ac:dyDescent="0.2">
      <c r="A185" s="385"/>
      <c r="B185" s="66"/>
      <c r="C185" s="121"/>
      <c r="D185" s="393" t="str">
        <f t="shared" ref="D185" si="164">IF(A185="","",AVERAGE(C185:C188))</f>
        <v/>
      </c>
      <c r="E185" s="263"/>
      <c r="F185" s="391" t="str">
        <f t="shared" ref="F185" si="165">IF(A185="","",AVERAGE(C185:C188))</f>
        <v/>
      </c>
      <c r="G185" s="391" t="str">
        <f t="shared" ref="G185" si="166">IF(A185="","",SUM(D185:D188))</f>
        <v/>
      </c>
      <c r="H185" s="391" t="str">
        <f t="shared" ref="H185" si="167">IF(A185="","",AVERAGE(E185:E188))</f>
        <v/>
      </c>
    </row>
    <row r="186" spans="1:8" x14ac:dyDescent="0.2">
      <c r="A186" s="386"/>
      <c r="B186" s="66"/>
      <c r="C186" s="121"/>
      <c r="D186" s="394"/>
      <c r="E186" s="263"/>
      <c r="F186" s="392"/>
      <c r="G186" s="392"/>
      <c r="H186" s="392"/>
    </row>
    <row r="187" spans="1:8" x14ac:dyDescent="0.2">
      <c r="A187" s="386"/>
      <c r="B187" s="66"/>
      <c r="C187" s="121"/>
      <c r="D187" s="394"/>
      <c r="E187" s="263"/>
      <c r="F187" s="392"/>
      <c r="G187" s="392"/>
      <c r="H187" s="392"/>
    </row>
    <row r="188" spans="1:8" x14ac:dyDescent="0.2">
      <c r="A188" s="387"/>
      <c r="B188" s="66"/>
      <c r="C188" s="121"/>
      <c r="D188" s="395"/>
      <c r="E188" s="263"/>
      <c r="F188" s="392"/>
      <c r="G188" s="392"/>
      <c r="H188" s="392"/>
    </row>
    <row r="189" spans="1:8" x14ac:dyDescent="0.2">
      <c r="A189" s="385"/>
      <c r="B189" s="66"/>
      <c r="C189" s="121"/>
      <c r="D189" s="393" t="str">
        <f t="shared" ref="D189" si="168">IF(A189="","",AVERAGE(C189:C192))</f>
        <v/>
      </c>
      <c r="E189" s="263"/>
      <c r="F189" s="391" t="str">
        <f t="shared" ref="F189" si="169">IF(A189="","",AVERAGE(C189:C192))</f>
        <v/>
      </c>
      <c r="G189" s="391" t="str">
        <f t="shared" ref="G189" si="170">IF(A189="","",SUM(D189:D192))</f>
        <v/>
      </c>
      <c r="H189" s="391" t="str">
        <f t="shared" ref="H189" si="171">IF(A189="","",AVERAGE(E189:E192))</f>
        <v/>
      </c>
    </row>
    <row r="190" spans="1:8" x14ac:dyDescent="0.2">
      <c r="A190" s="386"/>
      <c r="B190" s="66"/>
      <c r="C190" s="121"/>
      <c r="D190" s="394"/>
      <c r="E190" s="263"/>
      <c r="F190" s="392"/>
      <c r="G190" s="392"/>
      <c r="H190" s="392"/>
    </row>
    <row r="191" spans="1:8" x14ac:dyDescent="0.2">
      <c r="A191" s="386"/>
      <c r="B191" s="66"/>
      <c r="C191" s="121"/>
      <c r="D191" s="394"/>
      <c r="E191" s="263"/>
      <c r="F191" s="392"/>
      <c r="G191" s="392"/>
      <c r="H191" s="392"/>
    </row>
    <row r="192" spans="1:8" x14ac:dyDescent="0.2">
      <c r="A192" s="387"/>
      <c r="B192" s="66"/>
      <c r="C192" s="121"/>
      <c r="D192" s="395"/>
      <c r="E192" s="263"/>
      <c r="F192" s="392"/>
      <c r="G192" s="392"/>
      <c r="H192" s="392"/>
    </row>
    <row r="193" spans="1:8" x14ac:dyDescent="0.2">
      <c r="A193" s="385"/>
      <c r="B193" s="66"/>
      <c r="C193" s="121"/>
      <c r="D193" s="393" t="str">
        <f t="shared" ref="D193" si="172">IF(A193="","",AVERAGE(C193:C196))</f>
        <v/>
      </c>
      <c r="E193" s="263"/>
      <c r="F193" s="391" t="str">
        <f t="shared" ref="F193" si="173">IF(A193="","",AVERAGE(C193:C196))</f>
        <v/>
      </c>
      <c r="G193" s="391" t="str">
        <f t="shared" ref="G193" si="174">IF(A193="","",SUM(D193:D196))</f>
        <v/>
      </c>
      <c r="H193" s="391" t="str">
        <f t="shared" ref="H193" si="175">IF(A193="","",AVERAGE(E193:E196))</f>
        <v/>
      </c>
    </row>
    <row r="194" spans="1:8" x14ac:dyDescent="0.2">
      <c r="A194" s="386"/>
      <c r="B194" s="66"/>
      <c r="C194" s="121"/>
      <c r="D194" s="394"/>
      <c r="E194" s="263"/>
      <c r="F194" s="392"/>
      <c r="G194" s="392"/>
      <c r="H194" s="392"/>
    </row>
    <row r="195" spans="1:8" x14ac:dyDescent="0.2">
      <c r="A195" s="386"/>
      <c r="B195" s="66"/>
      <c r="C195" s="121"/>
      <c r="D195" s="394"/>
      <c r="E195" s="263"/>
      <c r="F195" s="392"/>
      <c r="G195" s="392"/>
      <c r="H195" s="392"/>
    </row>
    <row r="196" spans="1:8" x14ac:dyDescent="0.2">
      <c r="A196" s="387"/>
      <c r="B196" s="66"/>
      <c r="C196" s="121"/>
      <c r="D196" s="395"/>
      <c r="E196" s="263"/>
      <c r="F196" s="392"/>
      <c r="G196" s="392"/>
      <c r="H196" s="392"/>
    </row>
    <row r="197" spans="1:8" x14ac:dyDescent="0.2">
      <c r="A197" s="385"/>
      <c r="B197" s="66"/>
      <c r="C197" s="121"/>
      <c r="D197" s="393" t="str">
        <f t="shared" ref="D197" si="176">IF(A197="","",AVERAGE(C197:C200))</f>
        <v/>
      </c>
      <c r="E197" s="263"/>
      <c r="F197" s="391" t="str">
        <f t="shared" ref="F197" si="177">IF(A197="","",AVERAGE(C197:C200))</f>
        <v/>
      </c>
      <c r="G197" s="391" t="str">
        <f t="shared" ref="G197" si="178">IF(A197="","",SUM(D197:D200))</f>
        <v/>
      </c>
      <c r="H197" s="391" t="str">
        <f t="shared" ref="H197" si="179">IF(A197="","",AVERAGE(E197:E200))</f>
        <v/>
      </c>
    </row>
    <row r="198" spans="1:8" x14ac:dyDescent="0.2">
      <c r="A198" s="386"/>
      <c r="B198" s="66"/>
      <c r="C198" s="121"/>
      <c r="D198" s="394"/>
      <c r="E198" s="263"/>
      <c r="F198" s="392"/>
      <c r="G198" s="392"/>
      <c r="H198" s="392"/>
    </row>
    <row r="199" spans="1:8" x14ac:dyDescent="0.2">
      <c r="A199" s="386"/>
      <c r="B199" s="66"/>
      <c r="C199" s="121"/>
      <c r="D199" s="394"/>
      <c r="E199" s="263"/>
      <c r="F199" s="392"/>
      <c r="G199" s="392"/>
      <c r="H199" s="392"/>
    </row>
    <row r="200" spans="1:8" x14ac:dyDescent="0.2">
      <c r="A200" s="387"/>
      <c r="B200" s="66"/>
      <c r="C200" s="121"/>
      <c r="D200" s="395"/>
      <c r="E200" s="263"/>
      <c r="F200" s="392"/>
      <c r="G200" s="392"/>
      <c r="H200" s="392"/>
    </row>
    <row r="201" spans="1:8" x14ac:dyDescent="0.2">
      <c r="A201" s="385"/>
      <c r="B201" s="66"/>
      <c r="C201" s="121"/>
      <c r="D201" s="393" t="str">
        <f t="shared" ref="D201" si="180">IF(A201="","",AVERAGE(C201:C204))</f>
        <v/>
      </c>
      <c r="E201" s="263"/>
      <c r="F201" s="391" t="str">
        <f t="shared" ref="F201" si="181">IF(A201="","",AVERAGE(C201:C204))</f>
        <v/>
      </c>
      <c r="G201" s="391" t="str">
        <f t="shared" ref="G201" si="182">IF(A201="","",SUM(D201:D204))</f>
        <v/>
      </c>
      <c r="H201" s="391" t="str">
        <f t="shared" ref="H201" si="183">IF(A201="","",AVERAGE(E201:E204))</f>
        <v/>
      </c>
    </row>
    <row r="202" spans="1:8" x14ac:dyDescent="0.2">
      <c r="A202" s="386"/>
      <c r="B202" s="66"/>
      <c r="C202" s="121"/>
      <c r="D202" s="394"/>
      <c r="E202" s="263"/>
      <c r="F202" s="392"/>
      <c r="G202" s="392"/>
      <c r="H202" s="392"/>
    </row>
    <row r="203" spans="1:8" x14ac:dyDescent="0.2">
      <c r="A203" s="386"/>
      <c r="B203" s="66"/>
      <c r="C203" s="121"/>
      <c r="D203" s="394"/>
      <c r="E203" s="263"/>
      <c r="F203" s="392"/>
      <c r="G203" s="392"/>
      <c r="H203" s="392"/>
    </row>
    <row r="204" spans="1:8" x14ac:dyDescent="0.2">
      <c r="A204" s="387"/>
      <c r="B204" s="66"/>
      <c r="C204" s="121"/>
      <c r="D204" s="395"/>
      <c r="E204" s="263"/>
      <c r="F204" s="392"/>
      <c r="G204" s="392"/>
      <c r="H204" s="392"/>
    </row>
    <row r="205" spans="1:8" x14ac:dyDescent="0.2">
      <c r="A205" s="385"/>
      <c r="B205" s="66"/>
      <c r="C205" s="121"/>
      <c r="D205" s="393" t="str">
        <f t="shared" ref="D205" si="184">IF(A205="","",AVERAGE(C205:C208))</f>
        <v/>
      </c>
      <c r="E205" s="263"/>
      <c r="F205" s="391" t="str">
        <f t="shared" ref="F205" si="185">IF(A205="","",AVERAGE(C205:C208))</f>
        <v/>
      </c>
      <c r="G205" s="391" t="str">
        <f t="shared" ref="G205" si="186">IF(A205="","",SUM(D205:D208))</f>
        <v/>
      </c>
      <c r="H205" s="391" t="str">
        <f t="shared" ref="H205" si="187">IF(A205="","",AVERAGE(E205:E208))</f>
        <v/>
      </c>
    </row>
    <row r="206" spans="1:8" x14ac:dyDescent="0.2">
      <c r="A206" s="386"/>
      <c r="B206" s="66"/>
      <c r="C206" s="121"/>
      <c r="D206" s="394"/>
      <c r="E206" s="263"/>
      <c r="F206" s="392"/>
      <c r="G206" s="392"/>
      <c r="H206" s="392"/>
    </row>
    <row r="207" spans="1:8" x14ac:dyDescent="0.2">
      <c r="A207" s="386"/>
      <c r="B207" s="66"/>
      <c r="C207" s="121"/>
      <c r="D207" s="394"/>
      <c r="E207" s="263"/>
      <c r="F207" s="392"/>
      <c r="G207" s="392"/>
      <c r="H207" s="392"/>
    </row>
    <row r="208" spans="1:8" x14ac:dyDescent="0.2">
      <c r="A208" s="387"/>
      <c r="B208" s="66"/>
      <c r="C208" s="121"/>
      <c r="D208" s="395"/>
      <c r="E208" s="263"/>
      <c r="F208" s="392"/>
      <c r="G208" s="392"/>
      <c r="H208" s="392"/>
    </row>
    <row r="209" spans="1:8" x14ac:dyDescent="0.2">
      <c r="A209" s="385"/>
      <c r="B209" s="66"/>
      <c r="C209" s="121"/>
      <c r="D209" s="393" t="str">
        <f t="shared" ref="D209" si="188">IF(A209="","",AVERAGE(C209:C212))</f>
        <v/>
      </c>
      <c r="E209" s="263"/>
      <c r="F209" s="391" t="str">
        <f t="shared" ref="F209" si="189">IF(A209="","",AVERAGE(C209:C212))</f>
        <v/>
      </c>
      <c r="G209" s="391" t="str">
        <f t="shared" ref="G209" si="190">IF(A209="","",SUM(D209:D212))</f>
        <v/>
      </c>
      <c r="H209" s="391" t="str">
        <f t="shared" ref="H209" si="191">IF(A209="","",AVERAGE(E209:E212))</f>
        <v/>
      </c>
    </row>
    <row r="210" spans="1:8" x14ac:dyDescent="0.2">
      <c r="A210" s="386"/>
      <c r="B210" s="66"/>
      <c r="C210" s="121"/>
      <c r="D210" s="394"/>
      <c r="E210" s="263"/>
      <c r="F210" s="392"/>
      <c r="G210" s="392"/>
      <c r="H210" s="392"/>
    </row>
    <row r="211" spans="1:8" x14ac:dyDescent="0.2">
      <c r="A211" s="386"/>
      <c r="B211" s="66"/>
      <c r="C211" s="121"/>
      <c r="D211" s="394"/>
      <c r="E211" s="263"/>
      <c r="F211" s="392"/>
      <c r="G211" s="392"/>
      <c r="H211" s="392"/>
    </row>
    <row r="212" spans="1:8" x14ac:dyDescent="0.2">
      <c r="A212" s="387"/>
      <c r="B212" s="66"/>
      <c r="C212" s="121"/>
      <c r="D212" s="395"/>
      <c r="E212" s="263"/>
      <c r="F212" s="392"/>
      <c r="G212" s="392"/>
      <c r="H212" s="392"/>
    </row>
    <row r="213" spans="1:8" x14ac:dyDescent="0.2">
      <c r="C213" s="193"/>
      <c r="D213" s="194"/>
    </row>
    <row r="214" spans="1:8" x14ac:dyDescent="0.2">
      <c r="C214" s="193"/>
      <c r="D214" s="194"/>
    </row>
    <row r="215" spans="1:8" x14ac:dyDescent="0.2">
      <c r="C215" s="193"/>
      <c r="D215" s="194"/>
    </row>
    <row r="216" spans="1:8" x14ac:dyDescent="0.2">
      <c r="C216" s="193"/>
      <c r="D216" s="194"/>
    </row>
    <row r="217" spans="1:8" x14ac:dyDescent="0.2">
      <c r="C217" s="193"/>
      <c r="D217" s="194"/>
    </row>
    <row r="218" spans="1:8" x14ac:dyDescent="0.2">
      <c r="C218" s="193"/>
      <c r="D218" s="194"/>
    </row>
    <row r="219" spans="1:8" x14ac:dyDescent="0.2">
      <c r="C219" s="193"/>
      <c r="D219" s="194"/>
    </row>
    <row r="220" spans="1:8" x14ac:dyDescent="0.2">
      <c r="C220" s="193"/>
      <c r="D220" s="194"/>
    </row>
    <row r="221" spans="1:8" x14ac:dyDescent="0.2">
      <c r="C221" s="193"/>
      <c r="D221" s="194"/>
    </row>
    <row r="222" spans="1:8" x14ac:dyDescent="0.2">
      <c r="C222" s="193"/>
      <c r="D222" s="194"/>
    </row>
    <row r="223" spans="1:8" x14ac:dyDescent="0.2">
      <c r="C223" s="193"/>
      <c r="D223" s="194"/>
    </row>
    <row r="224" spans="1:8" x14ac:dyDescent="0.2">
      <c r="C224" s="193"/>
      <c r="D224" s="194"/>
    </row>
    <row r="225" spans="3:4" x14ac:dyDescent="0.2">
      <c r="C225" s="193"/>
      <c r="D225" s="194"/>
    </row>
    <row r="226" spans="3:4" x14ac:dyDescent="0.2">
      <c r="C226" s="193"/>
      <c r="D226" s="194"/>
    </row>
    <row r="227" spans="3:4" x14ac:dyDescent="0.2">
      <c r="C227" s="193"/>
      <c r="D227" s="194"/>
    </row>
    <row r="228" spans="3:4" x14ac:dyDescent="0.2">
      <c r="C228" s="193"/>
      <c r="D228" s="194"/>
    </row>
    <row r="229" spans="3:4" x14ac:dyDescent="0.2">
      <c r="C229" s="193"/>
      <c r="D229" s="194"/>
    </row>
    <row r="230" spans="3:4" x14ac:dyDescent="0.2">
      <c r="C230" s="193"/>
      <c r="D230" s="194"/>
    </row>
    <row r="231" spans="3:4" x14ac:dyDescent="0.2">
      <c r="C231" s="193"/>
      <c r="D231" s="194"/>
    </row>
    <row r="232" spans="3:4" x14ac:dyDescent="0.2">
      <c r="C232" s="193"/>
      <c r="D232" s="194"/>
    </row>
    <row r="233" spans="3:4" x14ac:dyDescent="0.2">
      <c r="C233" s="193"/>
      <c r="D233" s="194"/>
    </row>
    <row r="234" spans="3:4" x14ac:dyDescent="0.2">
      <c r="C234" s="193"/>
      <c r="D234" s="194"/>
    </row>
    <row r="235" spans="3:4" x14ac:dyDescent="0.2">
      <c r="C235" s="193"/>
      <c r="D235" s="194"/>
    </row>
    <row r="236" spans="3:4" x14ac:dyDescent="0.2">
      <c r="C236" s="193"/>
      <c r="D236" s="194"/>
    </row>
    <row r="237" spans="3:4" x14ac:dyDescent="0.2">
      <c r="C237" s="193"/>
      <c r="D237" s="194"/>
    </row>
    <row r="238" spans="3:4" x14ac:dyDescent="0.2">
      <c r="C238" s="193"/>
      <c r="D238" s="194"/>
    </row>
    <row r="239" spans="3:4" x14ac:dyDescent="0.2">
      <c r="C239" s="193"/>
      <c r="D239" s="194"/>
    </row>
    <row r="240" spans="3:4" x14ac:dyDescent="0.2">
      <c r="C240" s="193"/>
      <c r="D240" s="194"/>
    </row>
    <row r="241" spans="3:4" x14ac:dyDescent="0.2">
      <c r="C241" s="193"/>
      <c r="D241" s="194"/>
    </row>
    <row r="242" spans="3:4" x14ac:dyDescent="0.2">
      <c r="C242" s="193"/>
      <c r="D242" s="194"/>
    </row>
    <row r="243" spans="3:4" x14ac:dyDescent="0.2">
      <c r="C243" s="193"/>
      <c r="D243" s="194"/>
    </row>
    <row r="244" spans="3:4" x14ac:dyDescent="0.2">
      <c r="C244" s="193"/>
      <c r="D244" s="194"/>
    </row>
    <row r="245" spans="3:4" x14ac:dyDescent="0.2">
      <c r="C245" s="193"/>
      <c r="D245" s="194"/>
    </row>
    <row r="246" spans="3:4" x14ac:dyDescent="0.2">
      <c r="C246" s="193"/>
      <c r="D246" s="194"/>
    </row>
    <row r="247" spans="3:4" x14ac:dyDescent="0.2">
      <c r="C247" s="193"/>
      <c r="D247" s="194"/>
    </row>
  </sheetData>
  <sheetProtection password="DDAD" sheet="1" objects="1" scenarios="1" insertRows="0" sort="0"/>
  <protectedRanges>
    <protectedRange sqref="A1 A3:C3 A4:A11 B16:F16" name="Range1"/>
  </protectedRanges>
  <mergeCells count="246">
    <mergeCell ref="A209:A212"/>
    <mergeCell ref="D209:D212"/>
    <mergeCell ref="F209:F212"/>
    <mergeCell ref="G209:G212"/>
    <mergeCell ref="H209:H212"/>
    <mergeCell ref="A201:A204"/>
    <mergeCell ref="D201:D204"/>
    <mergeCell ref="F201:F204"/>
    <mergeCell ref="G201:G204"/>
    <mergeCell ref="H201:H204"/>
    <mergeCell ref="A205:A208"/>
    <mergeCell ref="D205:D208"/>
    <mergeCell ref="F205:F208"/>
    <mergeCell ref="G205:G208"/>
    <mergeCell ref="H205:H208"/>
    <mergeCell ref="A193:A196"/>
    <mergeCell ref="D193:D196"/>
    <mergeCell ref="F193:F196"/>
    <mergeCell ref="G193:G196"/>
    <mergeCell ref="H193:H196"/>
    <mergeCell ref="A197:A200"/>
    <mergeCell ref="D197:D200"/>
    <mergeCell ref="F197:F200"/>
    <mergeCell ref="G197:G200"/>
    <mergeCell ref="H197:H200"/>
    <mergeCell ref="A185:A188"/>
    <mergeCell ref="D185:D188"/>
    <mergeCell ref="F185:F188"/>
    <mergeCell ref="G185:G188"/>
    <mergeCell ref="H185:H188"/>
    <mergeCell ref="A189:A192"/>
    <mergeCell ref="D189:D192"/>
    <mergeCell ref="F189:F192"/>
    <mergeCell ref="G189:G192"/>
    <mergeCell ref="H189:H192"/>
    <mergeCell ref="A177:A180"/>
    <mergeCell ref="D177:D180"/>
    <mergeCell ref="F177:F180"/>
    <mergeCell ref="G177:G180"/>
    <mergeCell ref="H177:H180"/>
    <mergeCell ref="A181:A184"/>
    <mergeCell ref="D181:D184"/>
    <mergeCell ref="F181:F184"/>
    <mergeCell ref="G181:G184"/>
    <mergeCell ref="H181:H184"/>
    <mergeCell ref="A169:A172"/>
    <mergeCell ref="D169:D172"/>
    <mergeCell ref="F169:F172"/>
    <mergeCell ref="G169:G172"/>
    <mergeCell ref="H169:H172"/>
    <mergeCell ref="A173:A176"/>
    <mergeCell ref="D173:D176"/>
    <mergeCell ref="F173:F176"/>
    <mergeCell ref="G173:G176"/>
    <mergeCell ref="H173:H176"/>
    <mergeCell ref="A161:A164"/>
    <mergeCell ref="D161:D164"/>
    <mergeCell ref="F161:F164"/>
    <mergeCell ref="G161:G164"/>
    <mergeCell ref="H161:H164"/>
    <mergeCell ref="A165:A168"/>
    <mergeCell ref="D165:D168"/>
    <mergeCell ref="F165:F168"/>
    <mergeCell ref="G165:G168"/>
    <mergeCell ref="H165:H168"/>
    <mergeCell ref="A153:A156"/>
    <mergeCell ref="D153:D156"/>
    <mergeCell ref="F153:F156"/>
    <mergeCell ref="G153:G156"/>
    <mergeCell ref="H153:H156"/>
    <mergeCell ref="A157:A160"/>
    <mergeCell ref="D157:D160"/>
    <mergeCell ref="F157:F160"/>
    <mergeCell ref="G157:G160"/>
    <mergeCell ref="H157:H160"/>
    <mergeCell ref="A145:A148"/>
    <mergeCell ref="D145:D148"/>
    <mergeCell ref="F145:F148"/>
    <mergeCell ref="G145:G148"/>
    <mergeCell ref="H145:H148"/>
    <mergeCell ref="A149:A152"/>
    <mergeCell ref="D149:D152"/>
    <mergeCell ref="F149:F152"/>
    <mergeCell ref="G149:G152"/>
    <mergeCell ref="H149:H152"/>
    <mergeCell ref="A137:A140"/>
    <mergeCell ref="D137:D140"/>
    <mergeCell ref="F137:F140"/>
    <mergeCell ref="G137:G140"/>
    <mergeCell ref="H137:H140"/>
    <mergeCell ref="A141:A144"/>
    <mergeCell ref="D141:D144"/>
    <mergeCell ref="F141:F144"/>
    <mergeCell ref="G141:G144"/>
    <mergeCell ref="H141:H144"/>
    <mergeCell ref="A129:A132"/>
    <mergeCell ref="D129:D132"/>
    <mergeCell ref="F129:F132"/>
    <mergeCell ref="G129:G132"/>
    <mergeCell ref="H129:H132"/>
    <mergeCell ref="A133:A136"/>
    <mergeCell ref="D133:D136"/>
    <mergeCell ref="F133:F136"/>
    <mergeCell ref="G133:G136"/>
    <mergeCell ref="H133:H136"/>
    <mergeCell ref="A121:A124"/>
    <mergeCell ref="D121:D124"/>
    <mergeCell ref="F121:F124"/>
    <mergeCell ref="G121:G124"/>
    <mergeCell ref="H121:H124"/>
    <mergeCell ref="A125:A128"/>
    <mergeCell ref="D125:D128"/>
    <mergeCell ref="F125:F128"/>
    <mergeCell ref="G125:G128"/>
    <mergeCell ref="H125:H128"/>
    <mergeCell ref="A113:A116"/>
    <mergeCell ref="D113:D116"/>
    <mergeCell ref="F113:F116"/>
    <mergeCell ref="G113:G116"/>
    <mergeCell ref="H113:H116"/>
    <mergeCell ref="A117:A120"/>
    <mergeCell ref="D117:D120"/>
    <mergeCell ref="F117:F120"/>
    <mergeCell ref="G117:G120"/>
    <mergeCell ref="H117:H120"/>
    <mergeCell ref="A105:A108"/>
    <mergeCell ref="D105:D108"/>
    <mergeCell ref="F105:F108"/>
    <mergeCell ref="G105:G108"/>
    <mergeCell ref="H105:H108"/>
    <mergeCell ref="A109:A112"/>
    <mergeCell ref="D109:D112"/>
    <mergeCell ref="F109:F112"/>
    <mergeCell ref="G109:G112"/>
    <mergeCell ref="H109:H112"/>
    <mergeCell ref="A97:A100"/>
    <mergeCell ref="D97:D100"/>
    <mergeCell ref="F97:F100"/>
    <mergeCell ref="G97:G100"/>
    <mergeCell ref="H97:H100"/>
    <mergeCell ref="A101:A104"/>
    <mergeCell ref="D101:D104"/>
    <mergeCell ref="F101:F104"/>
    <mergeCell ref="G101:G104"/>
    <mergeCell ref="H101:H104"/>
    <mergeCell ref="A89:A92"/>
    <mergeCell ref="D89:D92"/>
    <mergeCell ref="F89:F92"/>
    <mergeCell ref="G89:G92"/>
    <mergeCell ref="H89:H92"/>
    <mergeCell ref="A93:A96"/>
    <mergeCell ref="D93:D96"/>
    <mergeCell ref="F93:F96"/>
    <mergeCell ref="G93:G96"/>
    <mergeCell ref="H93:H96"/>
    <mergeCell ref="A81:A84"/>
    <mergeCell ref="D81:D84"/>
    <mergeCell ref="F81:F84"/>
    <mergeCell ref="G81:G84"/>
    <mergeCell ref="H81:H84"/>
    <mergeCell ref="A85:A88"/>
    <mergeCell ref="D85:D88"/>
    <mergeCell ref="F85:F88"/>
    <mergeCell ref="G85:G88"/>
    <mergeCell ref="H85:H88"/>
    <mergeCell ref="A73:A76"/>
    <mergeCell ref="D73:D76"/>
    <mergeCell ref="F73:F76"/>
    <mergeCell ref="G73:G76"/>
    <mergeCell ref="H73:H76"/>
    <mergeCell ref="A77:A80"/>
    <mergeCell ref="D77:D80"/>
    <mergeCell ref="F77:F80"/>
    <mergeCell ref="G77:G80"/>
    <mergeCell ref="H77:H80"/>
    <mergeCell ref="A65:A68"/>
    <mergeCell ref="D65:D68"/>
    <mergeCell ref="F65:F68"/>
    <mergeCell ref="G65:G68"/>
    <mergeCell ref="H65:H68"/>
    <mergeCell ref="A69:A72"/>
    <mergeCell ref="D69:D72"/>
    <mergeCell ref="F69:F72"/>
    <mergeCell ref="G69:G72"/>
    <mergeCell ref="H69:H72"/>
    <mergeCell ref="A57:A60"/>
    <mergeCell ref="D57:D60"/>
    <mergeCell ref="F57:F60"/>
    <mergeCell ref="G57:G60"/>
    <mergeCell ref="H57:H60"/>
    <mergeCell ref="A61:A64"/>
    <mergeCell ref="D61:D64"/>
    <mergeCell ref="F61:F64"/>
    <mergeCell ref="G61:G64"/>
    <mergeCell ref="H61:H64"/>
    <mergeCell ref="A49:A52"/>
    <mergeCell ref="D49:D52"/>
    <mergeCell ref="F49:F52"/>
    <mergeCell ref="G49:G52"/>
    <mergeCell ref="H49:H52"/>
    <mergeCell ref="A53:A56"/>
    <mergeCell ref="D53:D56"/>
    <mergeCell ref="F53:F56"/>
    <mergeCell ref="G53:G56"/>
    <mergeCell ref="H53:H56"/>
    <mergeCell ref="A41:A44"/>
    <mergeCell ref="D41:D44"/>
    <mergeCell ref="F41:F44"/>
    <mergeCell ref="G41:G44"/>
    <mergeCell ref="H41:H44"/>
    <mergeCell ref="A45:A48"/>
    <mergeCell ref="D45:D48"/>
    <mergeCell ref="F45:F48"/>
    <mergeCell ref="G45:G48"/>
    <mergeCell ref="H45:H48"/>
    <mergeCell ref="A33:A36"/>
    <mergeCell ref="D33:D36"/>
    <mergeCell ref="F33:F36"/>
    <mergeCell ref="G33:G36"/>
    <mergeCell ref="H33:H36"/>
    <mergeCell ref="A37:A40"/>
    <mergeCell ref="D37:D40"/>
    <mergeCell ref="F37:F40"/>
    <mergeCell ref="G37:G40"/>
    <mergeCell ref="H37:H40"/>
    <mergeCell ref="A25:A28"/>
    <mergeCell ref="D25:D28"/>
    <mergeCell ref="F25:F28"/>
    <mergeCell ref="G25:G28"/>
    <mergeCell ref="H25:H28"/>
    <mergeCell ref="A29:A32"/>
    <mergeCell ref="D29:D32"/>
    <mergeCell ref="F29:F32"/>
    <mergeCell ref="G29:G32"/>
    <mergeCell ref="H29:H32"/>
    <mergeCell ref="B14:C14"/>
    <mergeCell ref="A17:A20"/>
    <mergeCell ref="D17:D20"/>
    <mergeCell ref="F17:F20"/>
    <mergeCell ref="G17:G20"/>
    <mergeCell ref="H17:H20"/>
    <mergeCell ref="A21:A24"/>
    <mergeCell ref="D21:D24"/>
    <mergeCell ref="F21:F24"/>
    <mergeCell ref="G21:G24"/>
    <mergeCell ref="H21:H24"/>
  </mergeCells>
  <hyperlinks>
    <hyperlink ref="H5" r:id="rId1"/>
  </hyperlinks>
  <printOptions horizontalCentered="1"/>
  <pageMargins left="0.25" right="0.25" top="1" bottom="1" header="0.5" footer="0.5"/>
  <pageSetup orientation="landscape"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7"/>
  <sheetViews>
    <sheetView showGridLines="0" zoomScale="95" workbookViewId="0">
      <selection activeCell="D5" sqref="D5"/>
    </sheetView>
  </sheetViews>
  <sheetFormatPr defaultRowHeight="12.75" x14ac:dyDescent="0.2"/>
  <cols>
    <col min="1" max="1" width="23.7109375" style="50" customWidth="1"/>
    <col min="2" max="2" width="23.85546875" style="50" bestFit="1" customWidth="1"/>
    <col min="3" max="3" width="18.5703125" style="50" customWidth="1"/>
    <col min="4" max="4" width="23.28515625" style="50" customWidth="1"/>
    <col min="5" max="5" width="17.7109375" style="50" customWidth="1"/>
    <col min="6" max="8" width="19.140625" style="50" customWidth="1"/>
    <col min="9" max="16384" width="9.140625" style="50"/>
  </cols>
  <sheetData>
    <row r="1" spans="1:8" x14ac:dyDescent="0.2">
      <c r="A1" s="102" t="s">
        <v>231</v>
      </c>
      <c r="H1" s="103"/>
    </row>
    <row r="2" spans="1:8" x14ac:dyDescent="0.2">
      <c r="H2" s="172"/>
    </row>
    <row r="3" spans="1:8" s="174" customFormat="1" ht="28.5" customHeight="1" x14ac:dyDescent="0.2">
      <c r="A3" s="173" t="s">
        <v>110</v>
      </c>
      <c r="B3" s="267" t="s">
        <v>101</v>
      </c>
      <c r="C3" s="274"/>
      <c r="H3" s="172"/>
    </row>
    <row r="4" spans="1:8" ht="13.5" x14ac:dyDescent="0.25">
      <c r="A4" s="175" t="s">
        <v>53</v>
      </c>
      <c r="B4" s="268" t="e">
        <f>IF(A17="",AVERAGE(C17:C212),AVERAGE(D17:D212))</f>
        <v>#DIV/0!</v>
      </c>
      <c r="C4" s="275"/>
      <c r="F4" s="177"/>
      <c r="H4" s="178" t="s">
        <v>145</v>
      </c>
    </row>
    <row r="5" spans="1:8" ht="13.5" x14ac:dyDescent="0.25">
      <c r="A5" s="175" t="s">
        <v>31</v>
      </c>
      <c r="B5" s="268" t="e">
        <f>IF(A17="",STDEV(C17:C212),STDEV(D17:D212))</f>
        <v>#DIV/0!</v>
      </c>
      <c r="C5" s="275"/>
      <c r="F5" s="179"/>
      <c r="H5" s="83" t="s">
        <v>62</v>
      </c>
    </row>
    <row r="6" spans="1:8" ht="13.5" x14ac:dyDescent="0.25">
      <c r="A6" s="175" t="s">
        <v>158</v>
      </c>
      <c r="B6" s="268" t="e">
        <f>IF(A17="",TINV(0.1,COUNT(C17:C212))*(B5/SQRT(COUNT(C17:C212))),TINV(0.1,COUNT(D17:D212))*B5/SQRT(COUNT(D17:D212)))</f>
        <v>#NUM!</v>
      </c>
      <c r="C6" s="275"/>
      <c r="F6" s="177"/>
      <c r="H6" s="83"/>
    </row>
    <row r="7" spans="1:8" ht="13.5" x14ac:dyDescent="0.25">
      <c r="A7" s="175" t="s">
        <v>54</v>
      </c>
      <c r="B7" s="269"/>
      <c r="C7" s="276"/>
      <c r="F7" s="179"/>
      <c r="H7" s="83"/>
    </row>
    <row r="8" spans="1:8" ht="13.5" x14ac:dyDescent="0.25">
      <c r="A8" s="175" t="s">
        <v>55</v>
      </c>
      <c r="B8" s="270" t="e">
        <f>B4*B7</f>
        <v>#DIV/0!</v>
      </c>
      <c r="C8" s="272"/>
      <c r="F8" s="177"/>
      <c r="H8" s="181"/>
    </row>
    <row r="9" spans="1:8" ht="13.5" x14ac:dyDescent="0.25">
      <c r="A9" s="182" t="s">
        <v>11</v>
      </c>
      <c r="B9" s="271" t="e">
        <f>B6*B8</f>
        <v>#NUM!</v>
      </c>
      <c r="C9" s="273"/>
      <c r="F9" s="179"/>
    </row>
    <row r="10" spans="1:8" x14ac:dyDescent="0.2">
      <c r="A10" s="184"/>
      <c r="B10" s="185"/>
      <c r="C10" s="185"/>
    </row>
    <row r="11" spans="1:8" x14ac:dyDescent="0.2">
      <c r="A11" s="277"/>
      <c r="B11" s="278"/>
      <c r="C11" s="188"/>
    </row>
    <row r="12" spans="1:8" x14ac:dyDescent="0.2">
      <c r="A12" s="62"/>
      <c r="B12" s="191"/>
      <c r="C12" s="188"/>
      <c r="D12" s="188"/>
    </row>
    <row r="13" spans="1:8" x14ac:dyDescent="0.2">
      <c r="A13" s="62"/>
      <c r="B13" s="191"/>
      <c r="C13" s="188"/>
    </row>
    <row r="14" spans="1:8" ht="27" customHeight="1" x14ac:dyDescent="0.2">
      <c r="A14" s="62"/>
      <c r="B14" s="384"/>
      <c r="C14" s="384"/>
      <c r="D14" s="189"/>
      <c r="E14" s="255"/>
    </row>
    <row r="15" spans="1:8" ht="12.75" customHeight="1" x14ac:dyDescent="0.2">
      <c r="A15" s="62"/>
      <c r="B15" s="191"/>
      <c r="C15" s="185"/>
    </row>
    <row r="16" spans="1:8" ht="25.5" x14ac:dyDescent="0.2">
      <c r="A16" s="259" t="s">
        <v>210</v>
      </c>
      <c r="B16" s="260" t="s">
        <v>0</v>
      </c>
      <c r="C16" s="260" t="s">
        <v>23</v>
      </c>
      <c r="D16" s="262" t="s">
        <v>211</v>
      </c>
      <c r="E16" s="264"/>
      <c r="F16" s="265"/>
      <c r="G16" s="266"/>
      <c r="H16" s="266"/>
    </row>
    <row r="17" spans="1:8" ht="13.15" customHeight="1" x14ac:dyDescent="0.2">
      <c r="A17" s="388"/>
      <c r="B17" s="258"/>
      <c r="C17" s="119"/>
      <c r="D17" s="393" t="str">
        <f>IF(A17="","",AVERAGE(C17:C20))</f>
        <v/>
      </c>
      <c r="E17" s="263"/>
      <c r="F17" s="391" t="str">
        <f>IF(A17="","",AVERAGE(C17:C20))</f>
        <v/>
      </c>
      <c r="G17" s="391" t="str">
        <f>IF(A17="","",SUM(D17:D20))</f>
        <v/>
      </c>
      <c r="H17" s="391" t="str">
        <f>IF(A17="","",AVERAGE(E17:E20))</f>
        <v/>
      </c>
    </row>
    <row r="18" spans="1:8" x14ac:dyDescent="0.2">
      <c r="A18" s="389"/>
      <c r="B18" s="96"/>
      <c r="C18" s="120"/>
      <c r="D18" s="394"/>
      <c r="E18" s="263"/>
      <c r="F18" s="392"/>
      <c r="G18" s="392"/>
      <c r="H18" s="392"/>
    </row>
    <row r="19" spans="1:8" x14ac:dyDescent="0.2">
      <c r="A19" s="389"/>
      <c r="B19" s="96"/>
      <c r="C19" s="120"/>
      <c r="D19" s="394"/>
      <c r="E19" s="263"/>
      <c r="F19" s="392"/>
      <c r="G19" s="392"/>
      <c r="H19" s="392"/>
    </row>
    <row r="20" spans="1:8" x14ac:dyDescent="0.2">
      <c r="A20" s="390"/>
      <c r="B20" s="96"/>
      <c r="C20" s="120"/>
      <c r="D20" s="395"/>
      <c r="E20" s="263"/>
      <c r="F20" s="392"/>
      <c r="G20" s="392"/>
      <c r="H20" s="392"/>
    </row>
    <row r="21" spans="1:8" x14ac:dyDescent="0.2">
      <c r="A21" s="385"/>
      <c r="B21" s="69"/>
      <c r="C21" s="121"/>
      <c r="D21" s="393" t="str">
        <f t="shared" ref="D21" si="0">IF(A21="","",AVERAGE(C21:C24))</f>
        <v/>
      </c>
      <c r="E21" s="263"/>
      <c r="F21" s="391" t="str">
        <f t="shared" ref="F21" si="1">IF(A21="","",AVERAGE(C21:C24))</f>
        <v/>
      </c>
      <c r="G21" s="391" t="str">
        <f t="shared" ref="G21" si="2">IF(A21="","",SUM(D21:D24))</f>
        <v/>
      </c>
      <c r="H21" s="391" t="str">
        <f t="shared" ref="H21" si="3">IF(A21="","",AVERAGE(E21:E24))</f>
        <v/>
      </c>
    </row>
    <row r="22" spans="1:8" x14ac:dyDescent="0.2">
      <c r="A22" s="386"/>
      <c r="B22" s="66"/>
      <c r="C22" s="121"/>
      <c r="D22" s="394"/>
      <c r="E22" s="263"/>
      <c r="F22" s="392"/>
      <c r="G22" s="392"/>
      <c r="H22" s="392"/>
    </row>
    <row r="23" spans="1:8" x14ac:dyDescent="0.2">
      <c r="A23" s="386"/>
      <c r="B23" s="66"/>
      <c r="C23" s="121"/>
      <c r="D23" s="394"/>
      <c r="E23" s="263"/>
      <c r="F23" s="392"/>
      <c r="G23" s="392"/>
      <c r="H23" s="392"/>
    </row>
    <row r="24" spans="1:8" x14ac:dyDescent="0.2">
      <c r="A24" s="387"/>
      <c r="B24" s="66"/>
      <c r="C24" s="121"/>
      <c r="D24" s="395"/>
      <c r="E24" s="263"/>
      <c r="F24" s="392"/>
      <c r="G24" s="392"/>
      <c r="H24" s="392"/>
    </row>
    <row r="25" spans="1:8" x14ac:dyDescent="0.2">
      <c r="A25" s="385"/>
      <c r="B25" s="66"/>
      <c r="C25" s="121"/>
      <c r="D25" s="393" t="str">
        <f t="shared" ref="D25" si="4">IF(A25="","",AVERAGE(C25:C28))</f>
        <v/>
      </c>
      <c r="E25" s="263"/>
      <c r="F25" s="391" t="str">
        <f t="shared" ref="F25" si="5">IF(A25="","",AVERAGE(C25:C28))</f>
        <v/>
      </c>
      <c r="G25" s="391" t="str">
        <f t="shared" ref="G25" si="6">IF(A25="","",SUM(D25:D28))</f>
        <v/>
      </c>
      <c r="H25" s="391" t="str">
        <f t="shared" ref="H25" si="7">IF(A25="","",AVERAGE(E25:E28))</f>
        <v/>
      </c>
    </row>
    <row r="26" spans="1:8" x14ac:dyDescent="0.2">
      <c r="A26" s="386"/>
      <c r="B26" s="66"/>
      <c r="C26" s="121"/>
      <c r="D26" s="394"/>
      <c r="E26" s="263"/>
      <c r="F26" s="392"/>
      <c r="G26" s="392"/>
      <c r="H26" s="392"/>
    </row>
    <row r="27" spans="1:8" x14ac:dyDescent="0.2">
      <c r="A27" s="386"/>
      <c r="B27" s="66"/>
      <c r="C27" s="121"/>
      <c r="D27" s="394"/>
      <c r="E27" s="263"/>
      <c r="F27" s="392"/>
      <c r="G27" s="392"/>
      <c r="H27" s="392"/>
    </row>
    <row r="28" spans="1:8" x14ac:dyDescent="0.2">
      <c r="A28" s="387"/>
      <c r="B28" s="66"/>
      <c r="C28" s="121"/>
      <c r="D28" s="395"/>
      <c r="E28" s="263"/>
      <c r="F28" s="392"/>
      <c r="G28" s="392"/>
      <c r="H28" s="392"/>
    </row>
    <row r="29" spans="1:8" x14ac:dyDescent="0.2">
      <c r="A29" s="385"/>
      <c r="B29" s="66"/>
      <c r="C29" s="121"/>
      <c r="D29" s="393" t="str">
        <f t="shared" ref="D29" si="8">IF(A29="","",AVERAGE(C29:C32))</f>
        <v/>
      </c>
      <c r="E29" s="263"/>
      <c r="F29" s="391" t="str">
        <f t="shared" ref="F29" si="9">IF(A29="","",AVERAGE(C29:C32))</f>
        <v/>
      </c>
      <c r="G29" s="391" t="str">
        <f t="shared" ref="G29" si="10">IF(A29="","",SUM(D29:D32))</f>
        <v/>
      </c>
      <c r="H29" s="391" t="str">
        <f t="shared" ref="H29" si="11">IF(A29="","",AVERAGE(E29:E32))</f>
        <v/>
      </c>
    </row>
    <row r="30" spans="1:8" x14ac:dyDescent="0.2">
      <c r="A30" s="386"/>
      <c r="B30" s="66"/>
      <c r="C30" s="121"/>
      <c r="D30" s="394"/>
      <c r="E30" s="263"/>
      <c r="F30" s="392"/>
      <c r="G30" s="392"/>
      <c r="H30" s="392"/>
    </row>
    <row r="31" spans="1:8" x14ac:dyDescent="0.2">
      <c r="A31" s="386"/>
      <c r="B31" s="66"/>
      <c r="C31" s="121"/>
      <c r="D31" s="394"/>
      <c r="E31" s="263"/>
      <c r="F31" s="392"/>
      <c r="G31" s="392"/>
      <c r="H31" s="392"/>
    </row>
    <row r="32" spans="1:8" x14ac:dyDescent="0.2">
      <c r="A32" s="387"/>
      <c r="B32" s="66"/>
      <c r="C32" s="121"/>
      <c r="D32" s="395"/>
      <c r="E32" s="263"/>
      <c r="F32" s="392"/>
      <c r="G32" s="392"/>
      <c r="H32" s="392"/>
    </row>
    <row r="33" spans="1:8" x14ac:dyDescent="0.2">
      <c r="A33" s="385"/>
      <c r="B33" s="66"/>
      <c r="C33" s="121"/>
      <c r="D33" s="393" t="str">
        <f t="shared" ref="D33" si="12">IF(A33="","",AVERAGE(C33:C36))</f>
        <v/>
      </c>
      <c r="E33" s="263"/>
      <c r="F33" s="391" t="str">
        <f t="shared" ref="F33" si="13">IF(A33="","",AVERAGE(C33:C36))</f>
        <v/>
      </c>
      <c r="G33" s="391" t="str">
        <f t="shared" ref="G33" si="14">IF(A33="","",SUM(D33:D36))</f>
        <v/>
      </c>
      <c r="H33" s="391" t="str">
        <f t="shared" ref="H33" si="15">IF(A33="","",AVERAGE(E33:E36))</f>
        <v/>
      </c>
    </row>
    <row r="34" spans="1:8" x14ac:dyDescent="0.2">
      <c r="A34" s="386"/>
      <c r="B34" s="66"/>
      <c r="C34" s="121"/>
      <c r="D34" s="394"/>
      <c r="E34" s="263"/>
      <c r="F34" s="392"/>
      <c r="G34" s="392"/>
      <c r="H34" s="392"/>
    </row>
    <row r="35" spans="1:8" x14ac:dyDescent="0.2">
      <c r="A35" s="386"/>
      <c r="B35" s="66"/>
      <c r="C35" s="121"/>
      <c r="D35" s="394"/>
      <c r="E35" s="263"/>
      <c r="F35" s="392"/>
      <c r="G35" s="392"/>
      <c r="H35" s="392"/>
    </row>
    <row r="36" spans="1:8" x14ac:dyDescent="0.2">
      <c r="A36" s="387"/>
      <c r="B36" s="66"/>
      <c r="C36" s="121"/>
      <c r="D36" s="395"/>
      <c r="E36" s="263"/>
      <c r="F36" s="392"/>
      <c r="G36" s="392"/>
      <c r="H36" s="392"/>
    </row>
    <row r="37" spans="1:8" x14ac:dyDescent="0.2">
      <c r="A37" s="385"/>
      <c r="B37" s="66"/>
      <c r="C37" s="121"/>
      <c r="D37" s="393" t="str">
        <f t="shared" ref="D37" si="16">IF(A37="","",AVERAGE(C37:C40))</f>
        <v/>
      </c>
      <c r="E37" s="263"/>
      <c r="F37" s="391" t="str">
        <f t="shared" ref="F37" si="17">IF(A37="","",AVERAGE(C37:C40))</f>
        <v/>
      </c>
      <c r="G37" s="391" t="str">
        <f t="shared" ref="G37" si="18">IF(A37="","",SUM(D37:D40))</f>
        <v/>
      </c>
      <c r="H37" s="391" t="str">
        <f t="shared" ref="H37" si="19">IF(A37="","",AVERAGE(E37:E40))</f>
        <v/>
      </c>
    </row>
    <row r="38" spans="1:8" x14ac:dyDescent="0.2">
      <c r="A38" s="386"/>
      <c r="B38" s="66"/>
      <c r="C38" s="121"/>
      <c r="D38" s="394"/>
      <c r="E38" s="263"/>
      <c r="F38" s="392"/>
      <c r="G38" s="392"/>
      <c r="H38" s="392"/>
    </row>
    <row r="39" spans="1:8" x14ac:dyDescent="0.2">
      <c r="A39" s="386"/>
      <c r="B39" s="66"/>
      <c r="C39" s="121"/>
      <c r="D39" s="394"/>
      <c r="E39" s="263"/>
      <c r="F39" s="392"/>
      <c r="G39" s="392"/>
      <c r="H39" s="392"/>
    </row>
    <row r="40" spans="1:8" x14ac:dyDescent="0.2">
      <c r="A40" s="387"/>
      <c r="B40" s="66"/>
      <c r="C40" s="121"/>
      <c r="D40" s="395"/>
      <c r="E40" s="263"/>
      <c r="F40" s="392"/>
      <c r="G40" s="392"/>
      <c r="H40" s="392"/>
    </row>
    <row r="41" spans="1:8" x14ac:dyDescent="0.2">
      <c r="A41" s="385"/>
      <c r="B41" s="66"/>
      <c r="C41" s="121"/>
      <c r="D41" s="393" t="str">
        <f t="shared" ref="D41" si="20">IF(A41="","",AVERAGE(C41:C44))</f>
        <v/>
      </c>
      <c r="E41" s="263"/>
      <c r="F41" s="391" t="str">
        <f t="shared" ref="F41" si="21">IF(A41="","",AVERAGE(C41:C44))</f>
        <v/>
      </c>
      <c r="G41" s="391" t="str">
        <f t="shared" ref="G41" si="22">IF(A41="","",SUM(D41:D44))</f>
        <v/>
      </c>
      <c r="H41" s="391" t="str">
        <f t="shared" ref="H41" si="23">IF(A41="","",AVERAGE(E41:E44))</f>
        <v/>
      </c>
    </row>
    <row r="42" spans="1:8" x14ac:dyDescent="0.2">
      <c r="A42" s="386"/>
      <c r="B42" s="66"/>
      <c r="C42" s="121"/>
      <c r="D42" s="394"/>
      <c r="E42" s="263"/>
      <c r="F42" s="392"/>
      <c r="G42" s="392"/>
      <c r="H42" s="392"/>
    </row>
    <row r="43" spans="1:8" x14ac:dyDescent="0.2">
      <c r="A43" s="386"/>
      <c r="B43" s="66"/>
      <c r="C43" s="121"/>
      <c r="D43" s="394"/>
      <c r="E43" s="263"/>
      <c r="F43" s="392"/>
      <c r="G43" s="392"/>
      <c r="H43" s="392"/>
    </row>
    <row r="44" spans="1:8" x14ac:dyDescent="0.2">
      <c r="A44" s="387"/>
      <c r="B44" s="66"/>
      <c r="C44" s="121"/>
      <c r="D44" s="395"/>
      <c r="E44" s="263"/>
      <c r="F44" s="392"/>
      <c r="G44" s="392"/>
      <c r="H44" s="392"/>
    </row>
    <row r="45" spans="1:8" x14ac:dyDescent="0.2">
      <c r="A45" s="385"/>
      <c r="B45" s="66"/>
      <c r="C45" s="121"/>
      <c r="D45" s="393" t="str">
        <f t="shared" ref="D45" si="24">IF(A45="","",AVERAGE(C45:C48))</f>
        <v/>
      </c>
      <c r="E45" s="263"/>
      <c r="F45" s="391" t="str">
        <f t="shared" ref="F45" si="25">IF(A45="","",AVERAGE(C45:C48))</f>
        <v/>
      </c>
      <c r="G45" s="391" t="str">
        <f t="shared" ref="G45" si="26">IF(A45="","",SUM(D45:D48))</f>
        <v/>
      </c>
      <c r="H45" s="391" t="str">
        <f t="shared" ref="H45" si="27">IF(A45="","",AVERAGE(E45:E48))</f>
        <v/>
      </c>
    </row>
    <row r="46" spans="1:8" x14ac:dyDescent="0.2">
      <c r="A46" s="386"/>
      <c r="B46" s="66"/>
      <c r="C46" s="121"/>
      <c r="D46" s="394"/>
      <c r="E46" s="263"/>
      <c r="F46" s="392"/>
      <c r="G46" s="392"/>
      <c r="H46" s="392"/>
    </row>
    <row r="47" spans="1:8" x14ac:dyDescent="0.2">
      <c r="A47" s="386"/>
      <c r="B47" s="66"/>
      <c r="C47" s="121"/>
      <c r="D47" s="394"/>
      <c r="E47" s="263"/>
      <c r="F47" s="392"/>
      <c r="G47" s="392"/>
      <c r="H47" s="392"/>
    </row>
    <row r="48" spans="1:8" x14ac:dyDescent="0.2">
      <c r="A48" s="387"/>
      <c r="B48" s="66"/>
      <c r="C48" s="121"/>
      <c r="D48" s="395"/>
      <c r="E48" s="263"/>
      <c r="F48" s="392"/>
      <c r="G48" s="392"/>
      <c r="H48" s="392"/>
    </row>
    <row r="49" spans="1:8" x14ac:dyDescent="0.2">
      <c r="A49" s="385"/>
      <c r="B49" s="66"/>
      <c r="C49" s="121"/>
      <c r="D49" s="393" t="str">
        <f t="shared" ref="D49" si="28">IF(A49="","",AVERAGE(C49:C52))</f>
        <v/>
      </c>
      <c r="E49" s="263"/>
      <c r="F49" s="391" t="str">
        <f t="shared" ref="F49" si="29">IF(A49="","",AVERAGE(C49:C52))</f>
        <v/>
      </c>
      <c r="G49" s="391" t="str">
        <f t="shared" ref="G49" si="30">IF(A49="","",SUM(D49:D52))</f>
        <v/>
      </c>
      <c r="H49" s="391" t="str">
        <f t="shared" ref="H49" si="31">IF(A49="","",AVERAGE(E49:E52))</f>
        <v/>
      </c>
    </row>
    <row r="50" spans="1:8" x14ac:dyDescent="0.2">
      <c r="A50" s="386"/>
      <c r="B50" s="66"/>
      <c r="C50" s="121"/>
      <c r="D50" s="394"/>
      <c r="E50" s="263"/>
      <c r="F50" s="392"/>
      <c r="G50" s="392"/>
      <c r="H50" s="392"/>
    </row>
    <row r="51" spans="1:8" x14ac:dyDescent="0.2">
      <c r="A51" s="386"/>
      <c r="B51" s="66"/>
      <c r="C51" s="121"/>
      <c r="D51" s="394"/>
      <c r="E51" s="263"/>
      <c r="F51" s="392"/>
      <c r="G51" s="392"/>
      <c r="H51" s="392"/>
    </row>
    <row r="52" spans="1:8" x14ac:dyDescent="0.2">
      <c r="A52" s="387"/>
      <c r="B52" s="66"/>
      <c r="C52" s="121"/>
      <c r="D52" s="395"/>
      <c r="E52" s="263"/>
      <c r="F52" s="392"/>
      <c r="G52" s="392"/>
      <c r="H52" s="392"/>
    </row>
    <row r="53" spans="1:8" x14ac:dyDescent="0.2">
      <c r="A53" s="385"/>
      <c r="B53" s="66"/>
      <c r="C53" s="121"/>
      <c r="D53" s="393" t="str">
        <f t="shared" ref="D53" si="32">IF(A53="","",AVERAGE(C53:C56))</f>
        <v/>
      </c>
      <c r="E53" s="263"/>
      <c r="F53" s="391" t="str">
        <f t="shared" ref="F53" si="33">IF(A53="","",AVERAGE(C53:C56))</f>
        <v/>
      </c>
      <c r="G53" s="391" t="str">
        <f t="shared" ref="G53" si="34">IF(A53="","",SUM(D53:D56))</f>
        <v/>
      </c>
      <c r="H53" s="391" t="str">
        <f t="shared" ref="H53" si="35">IF(A53="","",AVERAGE(E53:E56))</f>
        <v/>
      </c>
    </row>
    <row r="54" spans="1:8" x14ac:dyDescent="0.2">
      <c r="A54" s="386"/>
      <c r="B54" s="66"/>
      <c r="C54" s="121"/>
      <c r="D54" s="394"/>
      <c r="E54" s="263"/>
      <c r="F54" s="392"/>
      <c r="G54" s="392"/>
      <c r="H54" s="392"/>
    </row>
    <row r="55" spans="1:8" x14ac:dyDescent="0.2">
      <c r="A55" s="386"/>
      <c r="B55" s="66"/>
      <c r="C55" s="121"/>
      <c r="D55" s="394"/>
      <c r="E55" s="263"/>
      <c r="F55" s="392"/>
      <c r="G55" s="392"/>
      <c r="H55" s="392"/>
    </row>
    <row r="56" spans="1:8" x14ac:dyDescent="0.2">
      <c r="A56" s="387"/>
      <c r="B56" s="66"/>
      <c r="C56" s="121"/>
      <c r="D56" s="395"/>
      <c r="E56" s="263"/>
      <c r="F56" s="392"/>
      <c r="G56" s="392"/>
      <c r="H56" s="392"/>
    </row>
    <row r="57" spans="1:8" x14ac:dyDescent="0.2">
      <c r="A57" s="385"/>
      <c r="B57" s="66"/>
      <c r="C57" s="121"/>
      <c r="D57" s="393" t="str">
        <f t="shared" ref="D57" si="36">IF(A57="","",AVERAGE(C57:C60))</f>
        <v/>
      </c>
      <c r="E57" s="263"/>
      <c r="F57" s="391" t="str">
        <f t="shared" ref="F57" si="37">IF(A57="","",AVERAGE(C57:C60))</f>
        <v/>
      </c>
      <c r="G57" s="391" t="str">
        <f t="shared" ref="G57" si="38">IF(A57="","",SUM(D57:D60))</f>
        <v/>
      </c>
      <c r="H57" s="391" t="str">
        <f t="shared" ref="H57" si="39">IF(A57="","",AVERAGE(E57:E60))</f>
        <v/>
      </c>
    </row>
    <row r="58" spans="1:8" x14ac:dyDescent="0.2">
      <c r="A58" s="386"/>
      <c r="B58" s="66"/>
      <c r="C58" s="121"/>
      <c r="D58" s="394"/>
      <c r="E58" s="263"/>
      <c r="F58" s="392"/>
      <c r="G58" s="392"/>
      <c r="H58" s="392"/>
    </row>
    <row r="59" spans="1:8" x14ac:dyDescent="0.2">
      <c r="A59" s="386"/>
      <c r="B59" s="66"/>
      <c r="C59" s="121"/>
      <c r="D59" s="394"/>
      <c r="E59" s="263"/>
      <c r="F59" s="392"/>
      <c r="G59" s="392"/>
      <c r="H59" s="392"/>
    </row>
    <row r="60" spans="1:8" x14ac:dyDescent="0.2">
      <c r="A60" s="387"/>
      <c r="B60" s="66"/>
      <c r="C60" s="121"/>
      <c r="D60" s="395"/>
      <c r="E60" s="263"/>
      <c r="F60" s="392"/>
      <c r="G60" s="392"/>
      <c r="H60" s="392"/>
    </row>
    <row r="61" spans="1:8" x14ac:dyDescent="0.2">
      <c r="A61" s="385"/>
      <c r="B61" s="66"/>
      <c r="C61" s="121"/>
      <c r="D61" s="393" t="str">
        <f t="shared" ref="D61" si="40">IF(A61="","",AVERAGE(C61:C64))</f>
        <v/>
      </c>
      <c r="E61" s="263"/>
      <c r="F61" s="391" t="str">
        <f t="shared" ref="F61" si="41">IF(A61="","",AVERAGE(C61:C64))</f>
        <v/>
      </c>
      <c r="G61" s="391" t="str">
        <f t="shared" ref="G61" si="42">IF(A61="","",SUM(D61:D64))</f>
        <v/>
      </c>
      <c r="H61" s="391" t="str">
        <f t="shared" ref="H61" si="43">IF(A61="","",AVERAGE(E61:E64))</f>
        <v/>
      </c>
    </row>
    <row r="62" spans="1:8" x14ac:dyDescent="0.2">
      <c r="A62" s="386"/>
      <c r="B62" s="66"/>
      <c r="C62" s="121"/>
      <c r="D62" s="394"/>
      <c r="E62" s="263"/>
      <c r="F62" s="392"/>
      <c r="G62" s="392"/>
      <c r="H62" s="392"/>
    </row>
    <row r="63" spans="1:8" x14ac:dyDescent="0.2">
      <c r="A63" s="386"/>
      <c r="B63" s="66"/>
      <c r="C63" s="121"/>
      <c r="D63" s="394"/>
      <c r="E63" s="263"/>
      <c r="F63" s="392"/>
      <c r="G63" s="392"/>
      <c r="H63" s="392"/>
    </row>
    <row r="64" spans="1:8" x14ac:dyDescent="0.2">
      <c r="A64" s="387"/>
      <c r="B64" s="66"/>
      <c r="C64" s="121"/>
      <c r="D64" s="395"/>
      <c r="E64" s="263"/>
      <c r="F64" s="392"/>
      <c r="G64" s="392"/>
      <c r="H64" s="392"/>
    </row>
    <row r="65" spans="1:8" x14ac:dyDescent="0.2">
      <c r="A65" s="385"/>
      <c r="B65" s="66"/>
      <c r="C65" s="121"/>
      <c r="D65" s="393" t="str">
        <f t="shared" ref="D65" si="44">IF(A65="","",AVERAGE(C65:C68))</f>
        <v/>
      </c>
      <c r="E65" s="263"/>
      <c r="F65" s="391" t="str">
        <f t="shared" ref="F65" si="45">IF(A65="","",AVERAGE(C65:C68))</f>
        <v/>
      </c>
      <c r="G65" s="391" t="str">
        <f t="shared" ref="G65" si="46">IF(A65="","",SUM(D65:D68))</f>
        <v/>
      </c>
      <c r="H65" s="391" t="str">
        <f t="shared" ref="H65" si="47">IF(A65="","",AVERAGE(E65:E68))</f>
        <v/>
      </c>
    </row>
    <row r="66" spans="1:8" x14ac:dyDescent="0.2">
      <c r="A66" s="386"/>
      <c r="B66" s="66"/>
      <c r="C66" s="121"/>
      <c r="D66" s="394"/>
      <c r="E66" s="263"/>
      <c r="F66" s="392"/>
      <c r="G66" s="392"/>
      <c r="H66" s="392"/>
    </row>
    <row r="67" spans="1:8" x14ac:dyDescent="0.2">
      <c r="A67" s="386"/>
      <c r="B67" s="66"/>
      <c r="C67" s="121"/>
      <c r="D67" s="394"/>
      <c r="E67" s="263"/>
      <c r="F67" s="392"/>
      <c r="G67" s="392"/>
      <c r="H67" s="392"/>
    </row>
    <row r="68" spans="1:8" x14ac:dyDescent="0.2">
      <c r="A68" s="387"/>
      <c r="B68" s="66"/>
      <c r="C68" s="121"/>
      <c r="D68" s="395"/>
      <c r="E68" s="263"/>
      <c r="F68" s="392"/>
      <c r="G68" s="392"/>
      <c r="H68" s="392"/>
    </row>
    <row r="69" spans="1:8" x14ac:dyDescent="0.2">
      <c r="A69" s="385"/>
      <c r="B69" s="66"/>
      <c r="C69" s="121"/>
      <c r="D69" s="393" t="str">
        <f t="shared" ref="D69" si="48">IF(A69="","",AVERAGE(C69:C72))</f>
        <v/>
      </c>
      <c r="E69" s="263"/>
      <c r="F69" s="391" t="str">
        <f t="shared" ref="F69" si="49">IF(A69="","",AVERAGE(C69:C72))</f>
        <v/>
      </c>
      <c r="G69" s="391" t="str">
        <f t="shared" ref="G69" si="50">IF(A69="","",SUM(D69:D72))</f>
        <v/>
      </c>
      <c r="H69" s="391" t="str">
        <f t="shared" ref="H69" si="51">IF(A69="","",AVERAGE(E69:E72))</f>
        <v/>
      </c>
    </row>
    <row r="70" spans="1:8" x14ac:dyDescent="0.2">
      <c r="A70" s="386"/>
      <c r="B70" s="66"/>
      <c r="C70" s="121"/>
      <c r="D70" s="394"/>
      <c r="E70" s="263"/>
      <c r="F70" s="392"/>
      <c r="G70" s="392"/>
      <c r="H70" s="392"/>
    </row>
    <row r="71" spans="1:8" x14ac:dyDescent="0.2">
      <c r="A71" s="386"/>
      <c r="B71" s="66"/>
      <c r="C71" s="121"/>
      <c r="D71" s="394"/>
      <c r="E71" s="263"/>
      <c r="F71" s="392"/>
      <c r="G71" s="392"/>
      <c r="H71" s="392"/>
    </row>
    <row r="72" spans="1:8" x14ac:dyDescent="0.2">
      <c r="A72" s="387"/>
      <c r="B72" s="66"/>
      <c r="C72" s="121"/>
      <c r="D72" s="395"/>
      <c r="E72" s="263"/>
      <c r="F72" s="392"/>
      <c r="G72" s="392"/>
      <c r="H72" s="392"/>
    </row>
    <row r="73" spans="1:8" x14ac:dyDescent="0.2">
      <c r="A73" s="385"/>
      <c r="B73" s="66"/>
      <c r="C73" s="121"/>
      <c r="D73" s="393" t="str">
        <f t="shared" ref="D73" si="52">IF(A73="","",AVERAGE(C73:C76))</f>
        <v/>
      </c>
      <c r="E73" s="263"/>
      <c r="F73" s="391" t="str">
        <f t="shared" ref="F73" si="53">IF(A73="","",AVERAGE(C73:C76))</f>
        <v/>
      </c>
      <c r="G73" s="391" t="str">
        <f t="shared" ref="G73" si="54">IF(A73="","",SUM(D73:D76))</f>
        <v/>
      </c>
      <c r="H73" s="391" t="str">
        <f t="shared" ref="H73" si="55">IF(A73="","",AVERAGE(E73:E76))</f>
        <v/>
      </c>
    </row>
    <row r="74" spans="1:8" x14ac:dyDescent="0.2">
      <c r="A74" s="386"/>
      <c r="B74" s="66"/>
      <c r="C74" s="121"/>
      <c r="D74" s="394"/>
      <c r="E74" s="263"/>
      <c r="F74" s="392"/>
      <c r="G74" s="392"/>
      <c r="H74" s="392"/>
    </row>
    <row r="75" spans="1:8" x14ac:dyDescent="0.2">
      <c r="A75" s="386"/>
      <c r="B75" s="66"/>
      <c r="C75" s="121"/>
      <c r="D75" s="394"/>
      <c r="E75" s="263"/>
      <c r="F75" s="392"/>
      <c r="G75" s="392"/>
      <c r="H75" s="392"/>
    </row>
    <row r="76" spans="1:8" x14ac:dyDescent="0.2">
      <c r="A76" s="387"/>
      <c r="B76" s="66"/>
      <c r="C76" s="121"/>
      <c r="D76" s="395"/>
      <c r="E76" s="263"/>
      <c r="F76" s="392"/>
      <c r="G76" s="392"/>
      <c r="H76" s="392"/>
    </row>
    <row r="77" spans="1:8" x14ac:dyDescent="0.2">
      <c r="A77" s="385"/>
      <c r="B77" s="66"/>
      <c r="C77" s="121"/>
      <c r="D77" s="393" t="str">
        <f t="shared" ref="D77" si="56">IF(A77="","",AVERAGE(C77:C80))</f>
        <v/>
      </c>
      <c r="E77" s="263"/>
      <c r="F77" s="391" t="str">
        <f t="shared" ref="F77" si="57">IF(A77="","",AVERAGE(C77:C80))</f>
        <v/>
      </c>
      <c r="G77" s="391" t="str">
        <f t="shared" ref="G77" si="58">IF(A77="","",SUM(D77:D80))</f>
        <v/>
      </c>
      <c r="H77" s="391" t="str">
        <f t="shared" ref="H77" si="59">IF(A77="","",AVERAGE(E77:E80))</f>
        <v/>
      </c>
    </row>
    <row r="78" spans="1:8" x14ac:dyDescent="0.2">
      <c r="A78" s="386"/>
      <c r="B78" s="66"/>
      <c r="C78" s="121"/>
      <c r="D78" s="394"/>
      <c r="E78" s="263"/>
      <c r="F78" s="392"/>
      <c r="G78" s="392"/>
      <c r="H78" s="392"/>
    </row>
    <row r="79" spans="1:8" x14ac:dyDescent="0.2">
      <c r="A79" s="386"/>
      <c r="B79" s="66"/>
      <c r="C79" s="121"/>
      <c r="D79" s="394"/>
      <c r="E79" s="263"/>
      <c r="F79" s="392"/>
      <c r="G79" s="392"/>
      <c r="H79" s="392"/>
    </row>
    <row r="80" spans="1:8" x14ac:dyDescent="0.2">
      <c r="A80" s="387"/>
      <c r="B80" s="66"/>
      <c r="C80" s="121"/>
      <c r="D80" s="395"/>
      <c r="E80" s="263"/>
      <c r="F80" s="392"/>
      <c r="G80" s="392"/>
      <c r="H80" s="392"/>
    </row>
    <row r="81" spans="1:8" x14ac:dyDescent="0.2">
      <c r="A81" s="385"/>
      <c r="B81" s="66"/>
      <c r="C81" s="121"/>
      <c r="D81" s="393" t="str">
        <f t="shared" ref="D81" si="60">IF(A81="","",AVERAGE(C81:C84))</f>
        <v/>
      </c>
      <c r="E81" s="263"/>
      <c r="F81" s="391" t="str">
        <f t="shared" ref="F81" si="61">IF(A81="","",AVERAGE(C81:C84))</f>
        <v/>
      </c>
      <c r="G81" s="391" t="str">
        <f t="shared" ref="G81" si="62">IF(A81="","",SUM(D81:D84))</f>
        <v/>
      </c>
      <c r="H81" s="391" t="str">
        <f t="shared" ref="H81" si="63">IF(A81="","",AVERAGE(E81:E84))</f>
        <v/>
      </c>
    </row>
    <row r="82" spans="1:8" x14ac:dyDescent="0.2">
      <c r="A82" s="386"/>
      <c r="B82" s="66"/>
      <c r="C82" s="121"/>
      <c r="D82" s="394"/>
      <c r="E82" s="263"/>
      <c r="F82" s="392"/>
      <c r="G82" s="392"/>
      <c r="H82" s="392"/>
    </row>
    <row r="83" spans="1:8" x14ac:dyDescent="0.2">
      <c r="A83" s="386"/>
      <c r="B83" s="66"/>
      <c r="C83" s="121"/>
      <c r="D83" s="394"/>
      <c r="E83" s="263"/>
      <c r="F83" s="392"/>
      <c r="G83" s="392"/>
      <c r="H83" s="392"/>
    </row>
    <row r="84" spans="1:8" x14ac:dyDescent="0.2">
      <c r="A84" s="387"/>
      <c r="B84" s="66"/>
      <c r="C84" s="121"/>
      <c r="D84" s="395"/>
      <c r="E84" s="263"/>
      <c r="F84" s="392"/>
      <c r="G84" s="392"/>
      <c r="H84" s="392"/>
    </row>
    <row r="85" spans="1:8" x14ac:dyDescent="0.2">
      <c r="A85" s="385"/>
      <c r="B85" s="66"/>
      <c r="C85" s="121"/>
      <c r="D85" s="393" t="str">
        <f t="shared" ref="D85" si="64">IF(A85="","",AVERAGE(C85:C88))</f>
        <v/>
      </c>
      <c r="E85" s="263"/>
      <c r="F85" s="391" t="str">
        <f t="shared" ref="F85" si="65">IF(A85="","",AVERAGE(C85:C88))</f>
        <v/>
      </c>
      <c r="G85" s="391" t="str">
        <f t="shared" ref="G85" si="66">IF(A85="","",SUM(D85:D88))</f>
        <v/>
      </c>
      <c r="H85" s="391" t="str">
        <f t="shared" ref="H85" si="67">IF(A85="","",AVERAGE(E85:E88))</f>
        <v/>
      </c>
    </row>
    <row r="86" spans="1:8" x14ac:dyDescent="0.2">
      <c r="A86" s="386"/>
      <c r="B86" s="66"/>
      <c r="C86" s="121"/>
      <c r="D86" s="394"/>
      <c r="E86" s="263"/>
      <c r="F86" s="392"/>
      <c r="G86" s="392"/>
      <c r="H86" s="392"/>
    </row>
    <row r="87" spans="1:8" x14ac:dyDescent="0.2">
      <c r="A87" s="386"/>
      <c r="B87" s="66"/>
      <c r="C87" s="121"/>
      <c r="D87" s="394"/>
      <c r="E87" s="263"/>
      <c r="F87" s="392"/>
      <c r="G87" s="392"/>
      <c r="H87" s="392"/>
    </row>
    <row r="88" spans="1:8" x14ac:dyDescent="0.2">
      <c r="A88" s="387"/>
      <c r="B88" s="66"/>
      <c r="C88" s="121"/>
      <c r="D88" s="395"/>
      <c r="E88" s="263"/>
      <c r="F88" s="392"/>
      <c r="G88" s="392"/>
      <c r="H88" s="392"/>
    </row>
    <row r="89" spans="1:8" x14ac:dyDescent="0.2">
      <c r="A89" s="385"/>
      <c r="B89" s="66"/>
      <c r="C89" s="121"/>
      <c r="D89" s="393" t="str">
        <f t="shared" ref="D89" si="68">IF(A89="","",AVERAGE(C89:C92))</f>
        <v/>
      </c>
      <c r="E89" s="263"/>
      <c r="F89" s="391" t="str">
        <f t="shared" ref="F89" si="69">IF(A89="","",AVERAGE(C89:C92))</f>
        <v/>
      </c>
      <c r="G89" s="391" t="str">
        <f t="shared" ref="G89" si="70">IF(A89="","",SUM(D89:D92))</f>
        <v/>
      </c>
      <c r="H89" s="391" t="str">
        <f t="shared" ref="H89" si="71">IF(A89="","",AVERAGE(E89:E92))</f>
        <v/>
      </c>
    </row>
    <row r="90" spans="1:8" x14ac:dyDescent="0.2">
      <c r="A90" s="386"/>
      <c r="B90" s="66"/>
      <c r="C90" s="121"/>
      <c r="D90" s="394"/>
      <c r="E90" s="263"/>
      <c r="F90" s="392"/>
      <c r="G90" s="392"/>
      <c r="H90" s="392"/>
    </row>
    <row r="91" spans="1:8" x14ac:dyDescent="0.2">
      <c r="A91" s="386"/>
      <c r="B91" s="66"/>
      <c r="C91" s="121"/>
      <c r="D91" s="394"/>
      <c r="E91" s="263"/>
      <c r="F91" s="392"/>
      <c r="G91" s="392"/>
      <c r="H91" s="392"/>
    </row>
    <row r="92" spans="1:8" x14ac:dyDescent="0.2">
      <c r="A92" s="387"/>
      <c r="B92" s="66"/>
      <c r="C92" s="121"/>
      <c r="D92" s="395"/>
      <c r="E92" s="263"/>
      <c r="F92" s="392"/>
      <c r="G92" s="392"/>
      <c r="H92" s="392"/>
    </row>
    <row r="93" spans="1:8" x14ac:dyDescent="0.2">
      <c r="A93" s="385"/>
      <c r="B93" s="66"/>
      <c r="C93" s="121"/>
      <c r="D93" s="393" t="str">
        <f t="shared" ref="D93" si="72">IF(A93="","",AVERAGE(C93:C96))</f>
        <v/>
      </c>
      <c r="E93" s="263"/>
      <c r="F93" s="391" t="str">
        <f t="shared" ref="F93" si="73">IF(A93="","",AVERAGE(C93:C96))</f>
        <v/>
      </c>
      <c r="G93" s="391" t="str">
        <f t="shared" ref="G93" si="74">IF(A93="","",SUM(D93:D96))</f>
        <v/>
      </c>
      <c r="H93" s="391" t="str">
        <f t="shared" ref="H93" si="75">IF(A93="","",AVERAGE(E93:E96))</f>
        <v/>
      </c>
    </row>
    <row r="94" spans="1:8" x14ac:dyDescent="0.2">
      <c r="A94" s="386"/>
      <c r="B94" s="66"/>
      <c r="C94" s="121"/>
      <c r="D94" s="394"/>
      <c r="E94" s="263"/>
      <c r="F94" s="392"/>
      <c r="G94" s="392"/>
      <c r="H94" s="392"/>
    </row>
    <row r="95" spans="1:8" x14ac:dyDescent="0.2">
      <c r="A95" s="386"/>
      <c r="B95" s="66"/>
      <c r="C95" s="121"/>
      <c r="D95" s="394"/>
      <c r="E95" s="263"/>
      <c r="F95" s="392"/>
      <c r="G95" s="392"/>
      <c r="H95" s="392"/>
    </row>
    <row r="96" spans="1:8" x14ac:dyDescent="0.2">
      <c r="A96" s="387"/>
      <c r="B96" s="66"/>
      <c r="C96" s="121"/>
      <c r="D96" s="395"/>
      <c r="E96" s="263"/>
      <c r="F96" s="392"/>
      <c r="G96" s="392"/>
      <c r="H96" s="392"/>
    </row>
    <row r="97" spans="1:8" x14ac:dyDescent="0.2">
      <c r="A97" s="385"/>
      <c r="B97" s="66"/>
      <c r="C97" s="121"/>
      <c r="D97" s="393" t="str">
        <f t="shared" ref="D97" si="76">IF(A97="","",AVERAGE(C97:C100))</f>
        <v/>
      </c>
      <c r="E97" s="263"/>
      <c r="F97" s="391" t="str">
        <f t="shared" ref="F97" si="77">IF(A97="","",AVERAGE(C97:C100))</f>
        <v/>
      </c>
      <c r="G97" s="391" t="str">
        <f t="shared" ref="G97" si="78">IF(A97="","",SUM(D97:D100))</f>
        <v/>
      </c>
      <c r="H97" s="391" t="str">
        <f t="shared" ref="H97" si="79">IF(A97="","",AVERAGE(E97:E100))</f>
        <v/>
      </c>
    </row>
    <row r="98" spans="1:8" x14ac:dyDescent="0.2">
      <c r="A98" s="386"/>
      <c r="B98" s="66"/>
      <c r="C98" s="121"/>
      <c r="D98" s="394"/>
      <c r="E98" s="263"/>
      <c r="F98" s="392"/>
      <c r="G98" s="392"/>
      <c r="H98" s="392"/>
    </row>
    <row r="99" spans="1:8" x14ac:dyDescent="0.2">
      <c r="A99" s="386"/>
      <c r="B99" s="66"/>
      <c r="C99" s="121"/>
      <c r="D99" s="394"/>
      <c r="E99" s="263"/>
      <c r="F99" s="392"/>
      <c r="G99" s="392"/>
      <c r="H99" s="392"/>
    </row>
    <row r="100" spans="1:8" x14ac:dyDescent="0.2">
      <c r="A100" s="387"/>
      <c r="B100" s="66"/>
      <c r="C100" s="121"/>
      <c r="D100" s="395"/>
      <c r="E100" s="263"/>
      <c r="F100" s="392"/>
      <c r="G100" s="392"/>
      <c r="H100" s="392"/>
    </row>
    <row r="101" spans="1:8" x14ac:dyDescent="0.2">
      <c r="A101" s="385"/>
      <c r="B101" s="66"/>
      <c r="C101" s="121"/>
      <c r="D101" s="393" t="str">
        <f t="shared" ref="D101" si="80">IF(A101="","",AVERAGE(C101:C104))</f>
        <v/>
      </c>
      <c r="E101" s="263"/>
      <c r="F101" s="391" t="str">
        <f t="shared" ref="F101" si="81">IF(A101="","",AVERAGE(C101:C104))</f>
        <v/>
      </c>
      <c r="G101" s="391" t="str">
        <f t="shared" ref="G101" si="82">IF(A101="","",SUM(D101:D104))</f>
        <v/>
      </c>
      <c r="H101" s="391" t="str">
        <f t="shared" ref="H101" si="83">IF(A101="","",AVERAGE(E101:E104))</f>
        <v/>
      </c>
    </row>
    <row r="102" spans="1:8" x14ac:dyDescent="0.2">
      <c r="A102" s="386"/>
      <c r="B102" s="66"/>
      <c r="C102" s="121"/>
      <c r="D102" s="394"/>
      <c r="E102" s="263"/>
      <c r="F102" s="392"/>
      <c r="G102" s="392"/>
      <c r="H102" s="392"/>
    </row>
    <row r="103" spans="1:8" x14ac:dyDescent="0.2">
      <c r="A103" s="386"/>
      <c r="B103" s="66"/>
      <c r="C103" s="121"/>
      <c r="D103" s="394"/>
      <c r="E103" s="263"/>
      <c r="F103" s="392"/>
      <c r="G103" s="392"/>
      <c r="H103" s="392"/>
    </row>
    <row r="104" spans="1:8" x14ac:dyDescent="0.2">
      <c r="A104" s="387"/>
      <c r="B104" s="66"/>
      <c r="C104" s="121"/>
      <c r="D104" s="395"/>
      <c r="E104" s="263"/>
      <c r="F104" s="392"/>
      <c r="G104" s="392"/>
      <c r="H104" s="392"/>
    </row>
    <row r="105" spans="1:8" x14ac:dyDescent="0.2">
      <c r="A105" s="385"/>
      <c r="B105" s="66"/>
      <c r="C105" s="121"/>
      <c r="D105" s="393" t="str">
        <f t="shared" ref="D105" si="84">IF(A105="","",AVERAGE(C105:C108))</f>
        <v/>
      </c>
      <c r="E105" s="263"/>
      <c r="F105" s="391" t="str">
        <f t="shared" ref="F105" si="85">IF(A105="","",AVERAGE(C105:C108))</f>
        <v/>
      </c>
      <c r="G105" s="391" t="str">
        <f t="shared" ref="G105" si="86">IF(A105="","",SUM(D105:D108))</f>
        <v/>
      </c>
      <c r="H105" s="391" t="str">
        <f t="shared" ref="H105" si="87">IF(A105="","",AVERAGE(E105:E108))</f>
        <v/>
      </c>
    </row>
    <row r="106" spans="1:8" x14ac:dyDescent="0.2">
      <c r="A106" s="386"/>
      <c r="B106" s="66"/>
      <c r="C106" s="121"/>
      <c r="D106" s="394"/>
      <c r="E106" s="263"/>
      <c r="F106" s="392"/>
      <c r="G106" s="392"/>
      <c r="H106" s="392"/>
    </row>
    <row r="107" spans="1:8" x14ac:dyDescent="0.2">
      <c r="A107" s="386"/>
      <c r="B107" s="66"/>
      <c r="C107" s="121"/>
      <c r="D107" s="394"/>
      <c r="E107" s="263"/>
      <c r="F107" s="392"/>
      <c r="G107" s="392"/>
      <c r="H107" s="392"/>
    </row>
    <row r="108" spans="1:8" x14ac:dyDescent="0.2">
      <c r="A108" s="387"/>
      <c r="B108" s="66"/>
      <c r="C108" s="121"/>
      <c r="D108" s="395"/>
      <c r="E108" s="263"/>
      <c r="F108" s="392"/>
      <c r="G108" s="392"/>
      <c r="H108" s="392"/>
    </row>
    <row r="109" spans="1:8" x14ac:dyDescent="0.2">
      <c r="A109" s="385"/>
      <c r="B109" s="66"/>
      <c r="C109" s="121"/>
      <c r="D109" s="393" t="str">
        <f t="shared" ref="D109" si="88">IF(A109="","",AVERAGE(C109:C112))</f>
        <v/>
      </c>
      <c r="E109" s="263"/>
      <c r="F109" s="391" t="str">
        <f t="shared" ref="F109" si="89">IF(A109="","",AVERAGE(C109:C112))</f>
        <v/>
      </c>
      <c r="G109" s="391" t="str">
        <f t="shared" ref="G109" si="90">IF(A109="","",SUM(D109:D112))</f>
        <v/>
      </c>
      <c r="H109" s="391" t="str">
        <f t="shared" ref="H109" si="91">IF(A109="","",AVERAGE(E109:E112))</f>
        <v/>
      </c>
    </row>
    <row r="110" spans="1:8" x14ac:dyDescent="0.2">
      <c r="A110" s="386"/>
      <c r="B110" s="66"/>
      <c r="C110" s="121"/>
      <c r="D110" s="394"/>
      <c r="E110" s="263"/>
      <c r="F110" s="392"/>
      <c r="G110" s="392"/>
      <c r="H110" s="392"/>
    </row>
    <row r="111" spans="1:8" x14ac:dyDescent="0.2">
      <c r="A111" s="386"/>
      <c r="B111" s="66"/>
      <c r="C111" s="121"/>
      <c r="D111" s="394"/>
      <c r="E111" s="263"/>
      <c r="F111" s="392"/>
      <c r="G111" s="392"/>
      <c r="H111" s="392"/>
    </row>
    <row r="112" spans="1:8" x14ac:dyDescent="0.2">
      <c r="A112" s="387"/>
      <c r="B112" s="66"/>
      <c r="C112" s="121"/>
      <c r="D112" s="395"/>
      <c r="E112" s="263"/>
      <c r="F112" s="392"/>
      <c r="G112" s="392"/>
      <c r="H112" s="392"/>
    </row>
    <row r="113" spans="1:8" x14ac:dyDescent="0.2">
      <c r="A113" s="385"/>
      <c r="B113" s="66"/>
      <c r="C113" s="121"/>
      <c r="D113" s="393" t="str">
        <f t="shared" ref="D113" si="92">IF(A113="","",AVERAGE(C113:C116))</f>
        <v/>
      </c>
      <c r="E113" s="263"/>
      <c r="F113" s="391" t="str">
        <f t="shared" ref="F113" si="93">IF(A113="","",AVERAGE(C113:C116))</f>
        <v/>
      </c>
      <c r="G113" s="391" t="str">
        <f t="shared" ref="G113" si="94">IF(A113="","",SUM(D113:D116))</f>
        <v/>
      </c>
      <c r="H113" s="391" t="str">
        <f t="shared" ref="H113" si="95">IF(A113="","",AVERAGE(E113:E116))</f>
        <v/>
      </c>
    </row>
    <row r="114" spans="1:8" x14ac:dyDescent="0.2">
      <c r="A114" s="386"/>
      <c r="B114" s="66"/>
      <c r="C114" s="121"/>
      <c r="D114" s="394"/>
      <c r="E114" s="263"/>
      <c r="F114" s="392"/>
      <c r="G114" s="392"/>
      <c r="H114" s="392"/>
    </row>
    <row r="115" spans="1:8" x14ac:dyDescent="0.2">
      <c r="A115" s="386"/>
      <c r="B115" s="66"/>
      <c r="C115" s="121"/>
      <c r="D115" s="394"/>
      <c r="E115" s="263"/>
      <c r="F115" s="392"/>
      <c r="G115" s="392"/>
      <c r="H115" s="392"/>
    </row>
    <row r="116" spans="1:8" x14ac:dyDescent="0.2">
      <c r="A116" s="387"/>
      <c r="B116" s="66"/>
      <c r="C116" s="121"/>
      <c r="D116" s="395"/>
      <c r="E116" s="263"/>
      <c r="F116" s="392"/>
      <c r="G116" s="392"/>
      <c r="H116" s="392"/>
    </row>
    <row r="117" spans="1:8" x14ac:dyDescent="0.2">
      <c r="A117" s="385"/>
      <c r="B117" s="66"/>
      <c r="C117" s="121"/>
      <c r="D117" s="393" t="str">
        <f t="shared" ref="D117" si="96">IF(A117="","",AVERAGE(C117:C120))</f>
        <v/>
      </c>
      <c r="E117" s="263"/>
      <c r="F117" s="391" t="str">
        <f t="shared" ref="F117" si="97">IF(A117="","",AVERAGE(C117:C120))</f>
        <v/>
      </c>
      <c r="G117" s="391" t="str">
        <f t="shared" ref="G117" si="98">IF(A117="","",SUM(D117:D120))</f>
        <v/>
      </c>
      <c r="H117" s="391" t="str">
        <f t="shared" ref="H117" si="99">IF(A117="","",AVERAGE(E117:E120))</f>
        <v/>
      </c>
    </row>
    <row r="118" spans="1:8" x14ac:dyDescent="0.2">
      <c r="A118" s="386"/>
      <c r="B118" s="66"/>
      <c r="C118" s="121"/>
      <c r="D118" s="394"/>
      <c r="E118" s="263"/>
      <c r="F118" s="392"/>
      <c r="G118" s="392"/>
      <c r="H118" s="392"/>
    </row>
    <row r="119" spans="1:8" x14ac:dyDescent="0.2">
      <c r="A119" s="386"/>
      <c r="B119" s="66"/>
      <c r="C119" s="121"/>
      <c r="D119" s="394"/>
      <c r="E119" s="263"/>
      <c r="F119" s="392"/>
      <c r="G119" s="392"/>
      <c r="H119" s="392"/>
    </row>
    <row r="120" spans="1:8" x14ac:dyDescent="0.2">
      <c r="A120" s="387"/>
      <c r="B120" s="66"/>
      <c r="C120" s="121"/>
      <c r="D120" s="395"/>
      <c r="E120" s="263"/>
      <c r="F120" s="392"/>
      <c r="G120" s="392"/>
      <c r="H120" s="392"/>
    </row>
    <row r="121" spans="1:8" x14ac:dyDescent="0.2">
      <c r="A121" s="385"/>
      <c r="B121" s="66"/>
      <c r="C121" s="121"/>
      <c r="D121" s="393" t="str">
        <f t="shared" ref="D121" si="100">IF(A121="","",AVERAGE(C121:C124))</f>
        <v/>
      </c>
      <c r="E121" s="263"/>
      <c r="F121" s="391" t="str">
        <f t="shared" ref="F121" si="101">IF(A121="","",AVERAGE(C121:C124))</f>
        <v/>
      </c>
      <c r="G121" s="391" t="str">
        <f t="shared" ref="G121" si="102">IF(A121="","",SUM(D121:D124))</f>
        <v/>
      </c>
      <c r="H121" s="391" t="str">
        <f t="shared" ref="H121" si="103">IF(A121="","",AVERAGE(E121:E124))</f>
        <v/>
      </c>
    </row>
    <row r="122" spans="1:8" x14ac:dyDescent="0.2">
      <c r="A122" s="386"/>
      <c r="B122" s="66"/>
      <c r="C122" s="121"/>
      <c r="D122" s="394"/>
      <c r="E122" s="263"/>
      <c r="F122" s="392"/>
      <c r="G122" s="392"/>
      <c r="H122" s="392"/>
    </row>
    <row r="123" spans="1:8" x14ac:dyDescent="0.2">
      <c r="A123" s="386"/>
      <c r="B123" s="66"/>
      <c r="C123" s="121"/>
      <c r="D123" s="394"/>
      <c r="E123" s="263"/>
      <c r="F123" s="392"/>
      <c r="G123" s="392"/>
      <c r="H123" s="392"/>
    </row>
    <row r="124" spans="1:8" x14ac:dyDescent="0.2">
      <c r="A124" s="387"/>
      <c r="B124" s="66"/>
      <c r="C124" s="121"/>
      <c r="D124" s="395"/>
      <c r="E124" s="263"/>
      <c r="F124" s="392"/>
      <c r="G124" s="392"/>
      <c r="H124" s="392"/>
    </row>
    <row r="125" spans="1:8" x14ac:dyDescent="0.2">
      <c r="A125" s="385"/>
      <c r="B125" s="66"/>
      <c r="C125" s="121"/>
      <c r="D125" s="393" t="str">
        <f t="shared" ref="D125" si="104">IF(A125="","",AVERAGE(C125:C128))</f>
        <v/>
      </c>
      <c r="E125" s="263"/>
      <c r="F125" s="391" t="str">
        <f t="shared" ref="F125" si="105">IF(A125="","",AVERAGE(C125:C128))</f>
        <v/>
      </c>
      <c r="G125" s="391" t="str">
        <f t="shared" ref="G125" si="106">IF(A125="","",SUM(D125:D128))</f>
        <v/>
      </c>
      <c r="H125" s="391" t="str">
        <f t="shared" ref="H125" si="107">IF(A125="","",AVERAGE(E125:E128))</f>
        <v/>
      </c>
    </row>
    <row r="126" spans="1:8" x14ac:dyDescent="0.2">
      <c r="A126" s="386"/>
      <c r="B126" s="66"/>
      <c r="C126" s="121"/>
      <c r="D126" s="394"/>
      <c r="E126" s="263"/>
      <c r="F126" s="392"/>
      <c r="G126" s="392"/>
      <c r="H126" s="392"/>
    </row>
    <row r="127" spans="1:8" x14ac:dyDescent="0.2">
      <c r="A127" s="386"/>
      <c r="B127" s="66"/>
      <c r="C127" s="121"/>
      <c r="D127" s="394"/>
      <c r="E127" s="263"/>
      <c r="F127" s="392"/>
      <c r="G127" s="392"/>
      <c r="H127" s="392"/>
    </row>
    <row r="128" spans="1:8" x14ac:dyDescent="0.2">
      <c r="A128" s="387"/>
      <c r="B128" s="66"/>
      <c r="C128" s="121"/>
      <c r="D128" s="395"/>
      <c r="E128" s="263"/>
      <c r="F128" s="392"/>
      <c r="G128" s="392"/>
      <c r="H128" s="392"/>
    </row>
    <row r="129" spans="1:8" x14ac:dyDescent="0.2">
      <c r="A129" s="385"/>
      <c r="B129" s="66"/>
      <c r="C129" s="121"/>
      <c r="D129" s="393" t="str">
        <f t="shared" ref="D129" si="108">IF(A129="","",AVERAGE(C129:C132))</f>
        <v/>
      </c>
      <c r="E129" s="263"/>
      <c r="F129" s="391" t="str">
        <f t="shared" ref="F129" si="109">IF(A129="","",AVERAGE(C129:C132))</f>
        <v/>
      </c>
      <c r="G129" s="391" t="str">
        <f t="shared" ref="G129" si="110">IF(A129="","",SUM(D129:D132))</f>
        <v/>
      </c>
      <c r="H129" s="391" t="str">
        <f t="shared" ref="H129" si="111">IF(A129="","",AVERAGE(E129:E132))</f>
        <v/>
      </c>
    </row>
    <row r="130" spans="1:8" x14ac:dyDescent="0.2">
      <c r="A130" s="386"/>
      <c r="B130" s="66"/>
      <c r="C130" s="121"/>
      <c r="D130" s="394"/>
      <c r="E130" s="263"/>
      <c r="F130" s="392"/>
      <c r="G130" s="392"/>
      <c r="H130" s="392"/>
    </row>
    <row r="131" spans="1:8" x14ac:dyDescent="0.2">
      <c r="A131" s="386"/>
      <c r="B131" s="66"/>
      <c r="C131" s="121"/>
      <c r="D131" s="394"/>
      <c r="E131" s="263"/>
      <c r="F131" s="392"/>
      <c r="G131" s="392"/>
      <c r="H131" s="392"/>
    </row>
    <row r="132" spans="1:8" x14ac:dyDescent="0.2">
      <c r="A132" s="387"/>
      <c r="B132" s="66"/>
      <c r="C132" s="121"/>
      <c r="D132" s="395"/>
      <c r="E132" s="263"/>
      <c r="F132" s="392"/>
      <c r="G132" s="392"/>
      <c r="H132" s="392"/>
    </row>
    <row r="133" spans="1:8" x14ac:dyDescent="0.2">
      <c r="A133" s="385"/>
      <c r="B133" s="66"/>
      <c r="C133" s="121"/>
      <c r="D133" s="393" t="str">
        <f t="shared" ref="D133" si="112">IF(A133="","",AVERAGE(C133:C136))</f>
        <v/>
      </c>
      <c r="E133" s="263"/>
      <c r="F133" s="391" t="str">
        <f t="shared" ref="F133" si="113">IF(A133="","",AVERAGE(C133:C136))</f>
        <v/>
      </c>
      <c r="G133" s="391" t="str">
        <f t="shared" ref="G133" si="114">IF(A133="","",SUM(D133:D136))</f>
        <v/>
      </c>
      <c r="H133" s="391" t="str">
        <f t="shared" ref="H133" si="115">IF(A133="","",AVERAGE(E133:E136))</f>
        <v/>
      </c>
    </row>
    <row r="134" spans="1:8" x14ac:dyDescent="0.2">
      <c r="A134" s="386"/>
      <c r="B134" s="66"/>
      <c r="C134" s="121"/>
      <c r="D134" s="394"/>
      <c r="E134" s="263"/>
      <c r="F134" s="392"/>
      <c r="G134" s="392"/>
      <c r="H134" s="392"/>
    </row>
    <row r="135" spans="1:8" x14ac:dyDescent="0.2">
      <c r="A135" s="386"/>
      <c r="B135" s="66"/>
      <c r="C135" s="121"/>
      <c r="D135" s="394"/>
      <c r="E135" s="263"/>
      <c r="F135" s="392"/>
      <c r="G135" s="392"/>
      <c r="H135" s="392"/>
    </row>
    <row r="136" spans="1:8" x14ac:dyDescent="0.2">
      <c r="A136" s="387"/>
      <c r="B136" s="66"/>
      <c r="C136" s="121"/>
      <c r="D136" s="395"/>
      <c r="E136" s="263"/>
      <c r="F136" s="392"/>
      <c r="G136" s="392"/>
      <c r="H136" s="392"/>
    </row>
    <row r="137" spans="1:8" x14ac:dyDescent="0.2">
      <c r="A137" s="385"/>
      <c r="B137" s="66"/>
      <c r="C137" s="121"/>
      <c r="D137" s="393" t="str">
        <f t="shared" ref="D137" si="116">IF(A137="","",AVERAGE(C137:C140))</f>
        <v/>
      </c>
      <c r="E137" s="263"/>
      <c r="F137" s="391" t="str">
        <f t="shared" ref="F137" si="117">IF(A137="","",AVERAGE(C137:C140))</f>
        <v/>
      </c>
      <c r="G137" s="391" t="str">
        <f t="shared" ref="G137" si="118">IF(A137="","",SUM(D137:D140))</f>
        <v/>
      </c>
      <c r="H137" s="391" t="str">
        <f t="shared" ref="H137" si="119">IF(A137="","",AVERAGE(E137:E140))</f>
        <v/>
      </c>
    </row>
    <row r="138" spans="1:8" x14ac:dyDescent="0.2">
      <c r="A138" s="386"/>
      <c r="B138" s="66"/>
      <c r="C138" s="121"/>
      <c r="D138" s="394"/>
      <c r="E138" s="263"/>
      <c r="F138" s="392"/>
      <c r="G138" s="392"/>
      <c r="H138" s="392"/>
    </row>
    <row r="139" spans="1:8" x14ac:dyDescent="0.2">
      <c r="A139" s="386"/>
      <c r="B139" s="66"/>
      <c r="C139" s="121"/>
      <c r="D139" s="394"/>
      <c r="E139" s="263"/>
      <c r="F139" s="392"/>
      <c r="G139" s="392"/>
      <c r="H139" s="392"/>
    </row>
    <row r="140" spans="1:8" x14ac:dyDescent="0.2">
      <c r="A140" s="387"/>
      <c r="B140" s="66"/>
      <c r="C140" s="121"/>
      <c r="D140" s="395"/>
      <c r="E140" s="263"/>
      <c r="F140" s="392"/>
      <c r="G140" s="392"/>
      <c r="H140" s="392"/>
    </row>
    <row r="141" spans="1:8" x14ac:dyDescent="0.2">
      <c r="A141" s="385"/>
      <c r="B141" s="66"/>
      <c r="C141" s="121"/>
      <c r="D141" s="393" t="str">
        <f t="shared" ref="D141" si="120">IF(A141="","",AVERAGE(C141:C144))</f>
        <v/>
      </c>
      <c r="E141" s="263"/>
      <c r="F141" s="391" t="str">
        <f t="shared" ref="F141" si="121">IF(A141="","",AVERAGE(C141:C144))</f>
        <v/>
      </c>
      <c r="G141" s="391" t="str">
        <f t="shared" ref="G141" si="122">IF(A141="","",SUM(D141:D144))</f>
        <v/>
      </c>
      <c r="H141" s="391" t="str">
        <f t="shared" ref="H141" si="123">IF(A141="","",AVERAGE(E141:E144))</f>
        <v/>
      </c>
    </row>
    <row r="142" spans="1:8" x14ac:dyDescent="0.2">
      <c r="A142" s="386"/>
      <c r="B142" s="66"/>
      <c r="C142" s="121"/>
      <c r="D142" s="394"/>
      <c r="E142" s="263"/>
      <c r="F142" s="392"/>
      <c r="G142" s="392"/>
      <c r="H142" s="392"/>
    </row>
    <row r="143" spans="1:8" x14ac:dyDescent="0.2">
      <c r="A143" s="386"/>
      <c r="B143" s="66"/>
      <c r="C143" s="121"/>
      <c r="D143" s="394"/>
      <c r="E143" s="263"/>
      <c r="F143" s="392"/>
      <c r="G143" s="392"/>
      <c r="H143" s="392"/>
    </row>
    <row r="144" spans="1:8" x14ac:dyDescent="0.2">
      <c r="A144" s="387"/>
      <c r="B144" s="66"/>
      <c r="C144" s="121"/>
      <c r="D144" s="395"/>
      <c r="E144" s="263"/>
      <c r="F144" s="392"/>
      <c r="G144" s="392"/>
      <c r="H144" s="392"/>
    </row>
    <row r="145" spans="1:8" x14ac:dyDescent="0.2">
      <c r="A145" s="385"/>
      <c r="B145" s="66"/>
      <c r="C145" s="121"/>
      <c r="D145" s="393" t="str">
        <f t="shared" ref="D145" si="124">IF(A145="","",AVERAGE(C145:C148))</f>
        <v/>
      </c>
      <c r="E145" s="263"/>
      <c r="F145" s="391" t="str">
        <f t="shared" ref="F145" si="125">IF(A145="","",AVERAGE(C145:C148))</f>
        <v/>
      </c>
      <c r="G145" s="391" t="str">
        <f t="shared" ref="G145" si="126">IF(A145="","",SUM(D145:D148))</f>
        <v/>
      </c>
      <c r="H145" s="391" t="str">
        <f t="shared" ref="H145" si="127">IF(A145="","",AVERAGE(E145:E148))</f>
        <v/>
      </c>
    </row>
    <row r="146" spans="1:8" x14ac:dyDescent="0.2">
      <c r="A146" s="386"/>
      <c r="B146" s="66"/>
      <c r="C146" s="121"/>
      <c r="D146" s="394"/>
      <c r="E146" s="263"/>
      <c r="F146" s="392"/>
      <c r="G146" s="392"/>
      <c r="H146" s="392"/>
    </row>
    <row r="147" spans="1:8" x14ac:dyDescent="0.2">
      <c r="A147" s="386"/>
      <c r="B147" s="66"/>
      <c r="C147" s="121"/>
      <c r="D147" s="394"/>
      <c r="E147" s="263"/>
      <c r="F147" s="392"/>
      <c r="G147" s="392"/>
      <c r="H147" s="392"/>
    </row>
    <row r="148" spans="1:8" x14ac:dyDescent="0.2">
      <c r="A148" s="387"/>
      <c r="B148" s="66"/>
      <c r="C148" s="121"/>
      <c r="D148" s="395"/>
      <c r="E148" s="263"/>
      <c r="F148" s="392"/>
      <c r="G148" s="392"/>
      <c r="H148" s="392"/>
    </row>
    <row r="149" spans="1:8" x14ac:dyDescent="0.2">
      <c r="A149" s="385"/>
      <c r="B149" s="66"/>
      <c r="C149" s="121"/>
      <c r="D149" s="393" t="str">
        <f t="shared" ref="D149" si="128">IF(A149="","",AVERAGE(C149:C152))</f>
        <v/>
      </c>
      <c r="E149" s="263"/>
      <c r="F149" s="391" t="str">
        <f t="shared" ref="F149" si="129">IF(A149="","",AVERAGE(C149:C152))</f>
        <v/>
      </c>
      <c r="G149" s="391" t="str">
        <f t="shared" ref="G149" si="130">IF(A149="","",SUM(D149:D152))</f>
        <v/>
      </c>
      <c r="H149" s="391" t="str">
        <f t="shared" ref="H149" si="131">IF(A149="","",AVERAGE(E149:E152))</f>
        <v/>
      </c>
    </row>
    <row r="150" spans="1:8" x14ac:dyDescent="0.2">
      <c r="A150" s="386"/>
      <c r="B150" s="66"/>
      <c r="C150" s="121"/>
      <c r="D150" s="394"/>
      <c r="E150" s="263"/>
      <c r="F150" s="392"/>
      <c r="G150" s="392"/>
      <c r="H150" s="392"/>
    </row>
    <row r="151" spans="1:8" x14ac:dyDescent="0.2">
      <c r="A151" s="386"/>
      <c r="B151" s="66"/>
      <c r="C151" s="121"/>
      <c r="D151" s="394"/>
      <c r="E151" s="263"/>
      <c r="F151" s="392"/>
      <c r="G151" s="392"/>
      <c r="H151" s="392"/>
    </row>
    <row r="152" spans="1:8" x14ac:dyDescent="0.2">
      <c r="A152" s="387"/>
      <c r="B152" s="66"/>
      <c r="C152" s="121"/>
      <c r="D152" s="395"/>
      <c r="E152" s="263"/>
      <c r="F152" s="392"/>
      <c r="G152" s="392"/>
      <c r="H152" s="392"/>
    </row>
    <row r="153" spans="1:8" x14ac:dyDescent="0.2">
      <c r="A153" s="385"/>
      <c r="B153" s="66"/>
      <c r="C153" s="121"/>
      <c r="D153" s="393" t="str">
        <f t="shared" ref="D153" si="132">IF(A153="","",AVERAGE(C153:C156))</f>
        <v/>
      </c>
      <c r="E153" s="263"/>
      <c r="F153" s="391" t="str">
        <f t="shared" ref="F153" si="133">IF(A153="","",AVERAGE(C153:C156))</f>
        <v/>
      </c>
      <c r="G153" s="391" t="str">
        <f t="shared" ref="G153" si="134">IF(A153="","",SUM(D153:D156))</f>
        <v/>
      </c>
      <c r="H153" s="391" t="str">
        <f t="shared" ref="H153" si="135">IF(A153="","",AVERAGE(E153:E156))</f>
        <v/>
      </c>
    </row>
    <row r="154" spans="1:8" x14ac:dyDescent="0.2">
      <c r="A154" s="386"/>
      <c r="B154" s="66"/>
      <c r="C154" s="121"/>
      <c r="D154" s="394"/>
      <c r="E154" s="263"/>
      <c r="F154" s="392"/>
      <c r="G154" s="392"/>
      <c r="H154" s="392"/>
    </row>
    <row r="155" spans="1:8" x14ac:dyDescent="0.2">
      <c r="A155" s="386"/>
      <c r="B155" s="66"/>
      <c r="C155" s="121"/>
      <c r="D155" s="394"/>
      <c r="E155" s="263"/>
      <c r="F155" s="392"/>
      <c r="G155" s="392"/>
      <c r="H155" s="392"/>
    </row>
    <row r="156" spans="1:8" x14ac:dyDescent="0.2">
      <c r="A156" s="387"/>
      <c r="B156" s="66"/>
      <c r="C156" s="121"/>
      <c r="D156" s="395"/>
      <c r="E156" s="263"/>
      <c r="F156" s="392"/>
      <c r="G156" s="392"/>
      <c r="H156" s="392"/>
    </row>
    <row r="157" spans="1:8" x14ac:dyDescent="0.2">
      <c r="A157" s="385"/>
      <c r="B157" s="66"/>
      <c r="C157" s="121"/>
      <c r="D157" s="393" t="str">
        <f t="shared" ref="D157" si="136">IF(A157="","",AVERAGE(C157:C160))</f>
        <v/>
      </c>
      <c r="E157" s="263"/>
      <c r="F157" s="391" t="str">
        <f t="shared" ref="F157" si="137">IF(A157="","",AVERAGE(C157:C160))</f>
        <v/>
      </c>
      <c r="G157" s="391" t="str">
        <f t="shared" ref="G157" si="138">IF(A157="","",SUM(D157:D160))</f>
        <v/>
      </c>
      <c r="H157" s="391" t="str">
        <f t="shared" ref="H157" si="139">IF(A157="","",AVERAGE(E157:E160))</f>
        <v/>
      </c>
    </row>
    <row r="158" spans="1:8" x14ac:dyDescent="0.2">
      <c r="A158" s="386"/>
      <c r="B158" s="66"/>
      <c r="C158" s="121"/>
      <c r="D158" s="394"/>
      <c r="E158" s="263"/>
      <c r="F158" s="392"/>
      <c r="G158" s="392"/>
      <c r="H158" s="392"/>
    </row>
    <row r="159" spans="1:8" x14ac:dyDescent="0.2">
      <c r="A159" s="386"/>
      <c r="B159" s="66"/>
      <c r="C159" s="121"/>
      <c r="D159" s="394"/>
      <c r="E159" s="263"/>
      <c r="F159" s="392"/>
      <c r="G159" s="392"/>
      <c r="H159" s="392"/>
    </row>
    <row r="160" spans="1:8" x14ac:dyDescent="0.2">
      <c r="A160" s="387"/>
      <c r="B160" s="66"/>
      <c r="C160" s="121"/>
      <c r="D160" s="395"/>
      <c r="E160" s="263"/>
      <c r="F160" s="392"/>
      <c r="G160" s="392"/>
      <c r="H160" s="392"/>
    </row>
    <row r="161" spans="1:8" x14ac:dyDescent="0.2">
      <c r="A161" s="385"/>
      <c r="B161" s="66"/>
      <c r="C161" s="121"/>
      <c r="D161" s="393" t="str">
        <f t="shared" ref="D161" si="140">IF(A161="","",AVERAGE(C161:C164))</f>
        <v/>
      </c>
      <c r="E161" s="263"/>
      <c r="F161" s="391" t="str">
        <f t="shared" ref="F161" si="141">IF(A161="","",AVERAGE(C161:C164))</f>
        <v/>
      </c>
      <c r="G161" s="391" t="str">
        <f t="shared" ref="G161" si="142">IF(A161="","",SUM(D161:D164))</f>
        <v/>
      </c>
      <c r="H161" s="391" t="str">
        <f t="shared" ref="H161" si="143">IF(A161="","",AVERAGE(E161:E164))</f>
        <v/>
      </c>
    </row>
    <row r="162" spans="1:8" x14ac:dyDescent="0.2">
      <c r="A162" s="386"/>
      <c r="B162" s="66"/>
      <c r="C162" s="121"/>
      <c r="D162" s="394"/>
      <c r="E162" s="263"/>
      <c r="F162" s="392"/>
      <c r="G162" s="392"/>
      <c r="H162" s="392"/>
    </row>
    <row r="163" spans="1:8" x14ac:dyDescent="0.2">
      <c r="A163" s="386"/>
      <c r="B163" s="66"/>
      <c r="C163" s="121"/>
      <c r="D163" s="394"/>
      <c r="E163" s="263"/>
      <c r="F163" s="392"/>
      <c r="G163" s="392"/>
      <c r="H163" s="392"/>
    </row>
    <row r="164" spans="1:8" x14ac:dyDescent="0.2">
      <c r="A164" s="387"/>
      <c r="B164" s="66"/>
      <c r="C164" s="121"/>
      <c r="D164" s="395"/>
      <c r="E164" s="263"/>
      <c r="F164" s="392"/>
      <c r="G164" s="392"/>
      <c r="H164" s="392"/>
    </row>
    <row r="165" spans="1:8" x14ac:dyDescent="0.2">
      <c r="A165" s="385"/>
      <c r="B165" s="66"/>
      <c r="C165" s="121"/>
      <c r="D165" s="393" t="str">
        <f t="shared" ref="D165" si="144">IF(A165="","",AVERAGE(C165:C168))</f>
        <v/>
      </c>
      <c r="E165" s="263"/>
      <c r="F165" s="391" t="str">
        <f t="shared" ref="F165" si="145">IF(A165="","",AVERAGE(C165:C168))</f>
        <v/>
      </c>
      <c r="G165" s="391" t="str">
        <f t="shared" ref="G165" si="146">IF(A165="","",SUM(D165:D168))</f>
        <v/>
      </c>
      <c r="H165" s="391" t="str">
        <f t="shared" ref="H165" si="147">IF(A165="","",AVERAGE(E165:E168))</f>
        <v/>
      </c>
    </row>
    <row r="166" spans="1:8" x14ac:dyDescent="0.2">
      <c r="A166" s="386"/>
      <c r="B166" s="66"/>
      <c r="C166" s="121"/>
      <c r="D166" s="394"/>
      <c r="E166" s="263"/>
      <c r="F166" s="392"/>
      <c r="G166" s="392"/>
      <c r="H166" s="392"/>
    </row>
    <row r="167" spans="1:8" x14ac:dyDescent="0.2">
      <c r="A167" s="386"/>
      <c r="B167" s="66"/>
      <c r="C167" s="121"/>
      <c r="D167" s="394"/>
      <c r="E167" s="263"/>
      <c r="F167" s="392"/>
      <c r="G167" s="392"/>
      <c r="H167" s="392"/>
    </row>
    <row r="168" spans="1:8" x14ac:dyDescent="0.2">
      <c r="A168" s="387"/>
      <c r="B168" s="66"/>
      <c r="C168" s="121"/>
      <c r="D168" s="395"/>
      <c r="E168" s="263"/>
      <c r="F168" s="392"/>
      <c r="G168" s="392"/>
      <c r="H168" s="392"/>
    </row>
    <row r="169" spans="1:8" x14ac:dyDescent="0.2">
      <c r="A169" s="385"/>
      <c r="B169" s="66"/>
      <c r="C169" s="121"/>
      <c r="D169" s="393" t="str">
        <f t="shared" ref="D169" si="148">IF(A169="","",AVERAGE(C169:C172))</f>
        <v/>
      </c>
      <c r="E169" s="263"/>
      <c r="F169" s="391" t="str">
        <f t="shared" ref="F169" si="149">IF(A169="","",AVERAGE(C169:C172))</f>
        <v/>
      </c>
      <c r="G169" s="391" t="str">
        <f t="shared" ref="G169" si="150">IF(A169="","",SUM(D169:D172))</f>
        <v/>
      </c>
      <c r="H169" s="391" t="str">
        <f t="shared" ref="H169" si="151">IF(A169="","",AVERAGE(E169:E172))</f>
        <v/>
      </c>
    </row>
    <row r="170" spans="1:8" x14ac:dyDescent="0.2">
      <c r="A170" s="386"/>
      <c r="B170" s="66"/>
      <c r="C170" s="121"/>
      <c r="D170" s="394"/>
      <c r="E170" s="263"/>
      <c r="F170" s="392"/>
      <c r="G170" s="392"/>
      <c r="H170" s="392"/>
    </row>
    <row r="171" spans="1:8" x14ac:dyDescent="0.2">
      <c r="A171" s="386"/>
      <c r="B171" s="66"/>
      <c r="C171" s="121"/>
      <c r="D171" s="394"/>
      <c r="E171" s="263"/>
      <c r="F171" s="392"/>
      <c r="G171" s="392"/>
      <c r="H171" s="392"/>
    </row>
    <row r="172" spans="1:8" x14ac:dyDescent="0.2">
      <c r="A172" s="387"/>
      <c r="B172" s="66"/>
      <c r="C172" s="121"/>
      <c r="D172" s="395"/>
      <c r="E172" s="263"/>
      <c r="F172" s="392"/>
      <c r="G172" s="392"/>
      <c r="H172" s="392"/>
    </row>
    <row r="173" spans="1:8" x14ac:dyDescent="0.2">
      <c r="A173" s="385"/>
      <c r="B173" s="66"/>
      <c r="C173" s="121"/>
      <c r="D173" s="393" t="str">
        <f t="shared" ref="D173" si="152">IF(A173="","",AVERAGE(C173:C176))</f>
        <v/>
      </c>
      <c r="E173" s="263"/>
      <c r="F173" s="391" t="str">
        <f t="shared" ref="F173" si="153">IF(A173="","",AVERAGE(C173:C176))</f>
        <v/>
      </c>
      <c r="G173" s="391" t="str">
        <f t="shared" ref="G173" si="154">IF(A173="","",SUM(D173:D176))</f>
        <v/>
      </c>
      <c r="H173" s="391" t="str">
        <f t="shared" ref="H173" si="155">IF(A173="","",AVERAGE(E173:E176))</f>
        <v/>
      </c>
    </row>
    <row r="174" spans="1:8" x14ac:dyDescent="0.2">
      <c r="A174" s="386"/>
      <c r="B174" s="66"/>
      <c r="C174" s="121"/>
      <c r="D174" s="394"/>
      <c r="E174" s="263"/>
      <c r="F174" s="392"/>
      <c r="G174" s="392"/>
      <c r="H174" s="392"/>
    </row>
    <row r="175" spans="1:8" x14ac:dyDescent="0.2">
      <c r="A175" s="386"/>
      <c r="B175" s="66"/>
      <c r="C175" s="121"/>
      <c r="D175" s="394"/>
      <c r="E175" s="263"/>
      <c r="F175" s="392"/>
      <c r="G175" s="392"/>
      <c r="H175" s="392"/>
    </row>
    <row r="176" spans="1:8" x14ac:dyDescent="0.2">
      <c r="A176" s="387"/>
      <c r="B176" s="66"/>
      <c r="C176" s="121"/>
      <c r="D176" s="395"/>
      <c r="E176" s="263"/>
      <c r="F176" s="392"/>
      <c r="G176" s="392"/>
      <c r="H176" s="392"/>
    </row>
    <row r="177" spans="1:8" x14ac:dyDescent="0.2">
      <c r="A177" s="385"/>
      <c r="B177" s="66"/>
      <c r="C177" s="121"/>
      <c r="D177" s="393" t="str">
        <f t="shared" ref="D177" si="156">IF(A177="","",AVERAGE(C177:C180))</f>
        <v/>
      </c>
      <c r="E177" s="263"/>
      <c r="F177" s="391" t="str">
        <f t="shared" ref="F177" si="157">IF(A177="","",AVERAGE(C177:C180))</f>
        <v/>
      </c>
      <c r="G177" s="391" t="str">
        <f t="shared" ref="G177" si="158">IF(A177="","",SUM(D177:D180))</f>
        <v/>
      </c>
      <c r="H177" s="391" t="str">
        <f t="shared" ref="H177" si="159">IF(A177="","",AVERAGE(E177:E180))</f>
        <v/>
      </c>
    </row>
    <row r="178" spans="1:8" x14ac:dyDescent="0.2">
      <c r="A178" s="386"/>
      <c r="B178" s="66"/>
      <c r="C178" s="121"/>
      <c r="D178" s="394"/>
      <c r="E178" s="263"/>
      <c r="F178" s="392"/>
      <c r="G178" s="392"/>
      <c r="H178" s="392"/>
    </row>
    <row r="179" spans="1:8" x14ac:dyDescent="0.2">
      <c r="A179" s="386"/>
      <c r="B179" s="66"/>
      <c r="C179" s="121"/>
      <c r="D179" s="394"/>
      <c r="E179" s="263"/>
      <c r="F179" s="392"/>
      <c r="G179" s="392"/>
      <c r="H179" s="392"/>
    </row>
    <row r="180" spans="1:8" x14ac:dyDescent="0.2">
      <c r="A180" s="387"/>
      <c r="B180" s="66"/>
      <c r="C180" s="121"/>
      <c r="D180" s="395"/>
      <c r="E180" s="263"/>
      <c r="F180" s="392"/>
      <c r="G180" s="392"/>
      <c r="H180" s="392"/>
    </row>
    <row r="181" spans="1:8" x14ac:dyDescent="0.2">
      <c r="A181" s="385"/>
      <c r="B181" s="66"/>
      <c r="C181" s="121"/>
      <c r="D181" s="393" t="str">
        <f t="shared" ref="D181" si="160">IF(A181="","",AVERAGE(C181:C184))</f>
        <v/>
      </c>
      <c r="E181" s="263"/>
      <c r="F181" s="391" t="str">
        <f t="shared" ref="F181" si="161">IF(A181="","",AVERAGE(C181:C184))</f>
        <v/>
      </c>
      <c r="G181" s="391" t="str">
        <f t="shared" ref="G181" si="162">IF(A181="","",SUM(D181:D184))</f>
        <v/>
      </c>
      <c r="H181" s="391" t="str">
        <f t="shared" ref="H181" si="163">IF(A181="","",AVERAGE(E181:E184))</f>
        <v/>
      </c>
    </row>
    <row r="182" spans="1:8" x14ac:dyDescent="0.2">
      <c r="A182" s="386"/>
      <c r="B182" s="66"/>
      <c r="C182" s="121"/>
      <c r="D182" s="394"/>
      <c r="E182" s="263"/>
      <c r="F182" s="392"/>
      <c r="G182" s="392"/>
      <c r="H182" s="392"/>
    </row>
    <row r="183" spans="1:8" x14ac:dyDescent="0.2">
      <c r="A183" s="386"/>
      <c r="B183" s="66"/>
      <c r="C183" s="121"/>
      <c r="D183" s="394"/>
      <c r="E183" s="263"/>
      <c r="F183" s="392"/>
      <c r="G183" s="392"/>
      <c r="H183" s="392"/>
    </row>
    <row r="184" spans="1:8" x14ac:dyDescent="0.2">
      <c r="A184" s="387"/>
      <c r="B184" s="66"/>
      <c r="C184" s="121"/>
      <c r="D184" s="395"/>
      <c r="E184" s="263"/>
      <c r="F184" s="392"/>
      <c r="G184" s="392"/>
      <c r="H184" s="392"/>
    </row>
    <row r="185" spans="1:8" x14ac:dyDescent="0.2">
      <c r="A185" s="385"/>
      <c r="B185" s="66"/>
      <c r="C185" s="121"/>
      <c r="D185" s="393" t="str">
        <f t="shared" ref="D185" si="164">IF(A185="","",AVERAGE(C185:C188))</f>
        <v/>
      </c>
      <c r="E185" s="263"/>
      <c r="F185" s="391" t="str">
        <f t="shared" ref="F185" si="165">IF(A185="","",AVERAGE(C185:C188))</f>
        <v/>
      </c>
      <c r="G185" s="391" t="str">
        <f t="shared" ref="G185" si="166">IF(A185="","",SUM(D185:D188))</f>
        <v/>
      </c>
      <c r="H185" s="391" t="str">
        <f t="shared" ref="H185" si="167">IF(A185="","",AVERAGE(E185:E188))</f>
        <v/>
      </c>
    </row>
    <row r="186" spans="1:8" x14ac:dyDescent="0.2">
      <c r="A186" s="386"/>
      <c r="B186" s="66"/>
      <c r="C186" s="121"/>
      <c r="D186" s="394"/>
      <c r="E186" s="263"/>
      <c r="F186" s="392"/>
      <c r="G186" s="392"/>
      <c r="H186" s="392"/>
    </row>
    <row r="187" spans="1:8" x14ac:dyDescent="0.2">
      <c r="A187" s="386"/>
      <c r="B187" s="66"/>
      <c r="C187" s="121"/>
      <c r="D187" s="394"/>
      <c r="E187" s="263"/>
      <c r="F187" s="392"/>
      <c r="G187" s="392"/>
      <c r="H187" s="392"/>
    </row>
    <row r="188" spans="1:8" x14ac:dyDescent="0.2">
      <c r="A188" s="387"/>
      <c r="B188" s="66"/>
      <c r="C188" s="121"/>
      <c r="D188" s="395"/>
      <c r="E188" s="263"/>
      <c r="F188" s="392"/>
      <c r="G188" s="392"/>
      <c r="H188" s="392"/>
    </row>
    <row r="189" spans="1:8" x14ac:dyDescent="0.2">
      <c r="A189" s="385"/>
      <c r="B189" s="66"/>
      <c r="C189" s="121"/>
      <c r="D189" s="393" t="str">
        <f t="shared" ref="D189" si="168">IF(A189="","",AVERAGE(C189:C192))</f>
        <v/>
      </c>
      <c r="E189" s="263"/>
      <c r="F189" s="391" t="str">
        <f t="shared" ref="F189" si="169">IF(A189="","",AVERAGE(C189:C192))</f>
        <v/>
      </c>
      <c r="G189" s="391" t="str">
        <f t="shared" ref="G189" si="170">IF(A189="","",SUM(D189:D192))</f>
        <v/>
      </c>
      <c r="H189" s="391" t="str">
        <f t="shared" ref="H189" si="171">IF(A189="","",AVERAGE(E189:E192))</f>
        <v/>
      </c>
    </row>
    <row r="190" spans="1:8" x14ac:dyDescent="0.2">
      <c r="A190" s="386"/>
      <c r="B190" s="66"/>
      <c r="C190" s="121"/>
      <c r="D190" s="394"/>
      <c r="E190" s="263"/>
      <c r="F190" s="392"/>
      <c r="G190" s="392"/>
      <c r="H190" s="392"/>
    </row>
    <row r="191" spans="1:8" x14ac:dyDescent="0.2">
      <c r="A191" s="386"/>
      <c r="B191" s="66"/>
      <c r="C191" s="121"/>
      <c r="D191" s="394"/>
      <c r="E191" s="263"/>
      <c r="F191" s="392"/>
      <c r="G191" s="392"/>
      <c r="H191" s="392"/>
    </row>
    <row r="192" spans="1:8" x14ac:dyDescent="0.2">
      <c r="A192" s="387"/>
      <c r="B192" s="66"/>
      <c r="C192" s="121"/>
      <c r="D192" s="395"/>
      <c r="E192" s="263"/>
      <c r="F192" s="392"/>
      <c r="G192" s="392"/>
      <c r="H192" s="392"/>
    </row>
    <row r="193" spans="1:8" x14ac:dyDescent="0.2">
      <c r="A193" s="385"/>
      <c r="B193" s="66"/>
      <c r="C193" s="121"/>
      <c r="D193" s="393" t="str">
        <f t="shared" ref="D193" si="172">IF(A193="","",AVERAGE(C193:C196))</f>
        <v/>
      </c>
      <c r="E193" s="263"/>
      <c r="F193" s="391" t="str">
        <f t="shared" ref="F193" si="173">IF(A193="","",AVERAGE(C193:C196))</f>
        <v/>
      </c>
      <c r="G193" s="391" t="str">
        <f t="shared" ref="G193" si="174">IF(A193="","",SUM(D193:D196))</f>
        <v/>
      </c>
      <c r="H193" s="391" t="str">
        <f t="shared" ref="H193" si="175">IF(A193="","",AVERAGE(E193:E196))</f>
        <v/>
      </c>
    </row>
    <row r="194" spans="1:8" x14ac:dyDescent="0.2">
      <c r="A194" s="386"/>
      <c r="B194" s="66"/>
      <c r="C194" s="121"/>
      <c r="D194" s="394"/>
      <c r="E194" s="263"/>
      <c r="F194" s="392"/>
      <c r="G194" s="392"/>
      <c r="H194" s="392"/>
    </row>
    <row r="195" spans="1:8" x14ac:dyDescent="0.2">
      <c r="A195" s="386"/>
      <c r="B195" s="66"/>
      <c r="C195" s="121"/>
      <c r="D195" s="394"/>
      <c r="E195" s="263"/>
      <c r="F195" s="392"/>
      <c r="G195" s="392"/>
      <c r="H195" s="392"/>
    </row>
    <row r="196" spans="1:8" x14ac:dyDescent="0.2">
      <c r="A196" s="387"/>
      <c r="B196" s="66"/>
      <c r="C196" s="121"/>
      <c r="D196" s="395"/>
      <c r="E196" s="263"/>
      <c r="F196" s="392"/>
      <c r="G196" s="392"/>
      <c r="H196" s="392"/>
    </row>
    <row r="197" spans="1:8" x14ac:dyDescent="0.2">
      <c r="A197" s="385"/>
      <c r="B197" s="66"/>
      <c r="C197" s="121"/>
      <c r="D197" s="393" t="str">
        <f t="shared" ref="D197" si="176">IF(A197="","",AVERAGE(C197:C200))</f>
        <v/>
      </c>
      <c r="E197" s="263"/>
      <c r="F197" s="391" t="str">
        <f t="shared" ref="F197" si="177">IF(A197="","",AVERAGE(C197:C200))</f>
        <v/>
      </c>
      <c r="G197" s="391" t="str">
        <f t="shared" ref="G197" si="178">IF(A197="","",SUM(D197:D200))</f>
        <v/>
      </c>
      <c r="H197" s="391" t="str">
        <f t="shared" ref="H197" si="179">IF(A197="","",AVERAGE(E197:E200))</f>
        <v/>
      </c>
    </row>
    <row r="198" spans="1:8" x14ac:dyDescent="0.2">
      <c r="A198" s="386"/>
      <c r="B198" s="66"/>
      <c r="C198" s="121"/>
      <c r="D198" s="394"/>
      <c r="E198" s="263"/>
      <c r="F198" s="392"/>
      <c r="G198" s="392"/>
      <c r="H198" s="392"/>
    </row>
    <row r="199" spans="1:8" x14ac:dyDescent="0.2">
      <c r="A199" s="386"/>
      <c r="B199" s="66"/>
      <c r="C199" s="121"/>
      <c r="D199" s="394"/>
      <c r="E199" s="263"/>
      <c r="F199" s="392"/>
      <c r="G199" s="392"/>
      <c r="H199" s="392"/>
    </row>
    <row r="200" spans="1:8" x14ac:dyDescent="0.2">
      <c r="A200" s="387"/>
      <c r="B200" s="66"/>
      <c r="C200" s="121"/>
      <c r="D200" s="395"/>
      <c r="E200" s="263"/>
      <c r="F200" s="392"/>
      <c r="G200" s="392"/>
      <c r="H200" s="392"/>
    </row>
    <row r="201" spans="1:8" x14ac:dyDescent="0.2">
      <c r="A201" s="385"/>
      <c r="B201" s="66"/>
      <c r="C201" s="121"/>
      <c r="D201" s="393" t="str">
        <f t="shared" ref="D201" si="180">IF(A201="","",AVERAGE(C201:C204))</f>
        <v/>
      </c>
      <c r="E201" s="263"/>
      <c r="F201" s="391" t="str">
        <f t="shared" ref="F201" si="181">IF(A201="","",AVERAGE(C201:C204))</f>
        <v/>
      </c>
      <c r="G201" s="391" t="str">
        <f t="shared" ref="G201" si="182">IF(A201="","",SUM(D201:D204))</f>
        <v/>
      </c>
      <c r="H201" s="391" t="str">
        <f t="shared" ref="H201" si="183">IF(A201="","",AVERAGE(E201:E204))</f>
        <v/>
      </c>
    </row>
    <row r="202" spans="1:8" x14ac:dyDescent="0.2">
      <c r="A202" s="386"/>
      <c r="B202" s="66"/>
      <c r="C202" s="121"/>
      <c r="D202" s="394"/>
      <c r="E202" s="263"/>
      <c r="F202" s="392"/>
      <c r="G202" s="392"/>
      <c r="H202" s="392"/>
    </row>
    <row r="203" spans="1:8" x14ac:dyDescent="0.2">
      <c r="A203" s="386"/>
      <c r="B203" s="66"/>
      <c r="C203" s="121"/>
      <c r="D203" s="394"/>
      <c r="E203" s="263"/>
      <c r="F203" s="392"/>
      <c r="G203" s="392"/>
      <c r="H203" s="392"/>
    </row>
    <row r="204" spans="1:8" x14ac:dyDescent="0.2">
      <c r="A204" s="387"/>
      <c r="B204" s="66"/>
      <c r="C204" s="121"/>
      <c r="D204" s="395"/>
      <c r="E204" s="263"/>
      <c r="F204" s="392"/>
      <c r="G204" s="392"/>
      <c r="H204" s="392"/>
    </row>
    <row r="205" spans="1:8" x14ac:dyDescent="0.2">
      <c r="A205" s="385"/>
      <c r="B205" s="66"/>
      <c r="C205" s="121"/>
      <c r="D205" s="393" t="str">
        <f t="shared" ref="D205" si="184">IF(A205="","",AVERAGE(C205:C208))</f>
        <v/>
      </c>
      <c r="E205" s="263"/>
      <c r="F205" s="391" t="str">
        <f t="shared" ref="F205" si="185">IF(A205="","",AVERAGE(C205:C208))</f>
        <v/>
      </c>
      <c r="G205" s="391" t="str">
        <f t="shared" ref="G205" si="186">IF(A205="","",SUM(D205:D208))</f>
        <v/>
      </c>
      <c r="H205" s="391" t="str">
        <f t="shared" ref="H205" si="187">IF(A205="","",AVERAGE(E205:E208))</f>
        <v/>
      </c>
    </row>
    <row r="206" spans="1:8" x14ac:dyDescent="0.2">
      <c r="A206" s="386"/>
      <c r="B206" s="66"/>
      <c r="C206" s="121"/>
      <c r="D206" s="394"/>
      <c r="E206" s="263"/>
      <c r="F206" s="392"/>
      <c r="G206" s="392"/>
      <c r="H206" s="392"/>
    </row>
    <row r="207" spans="1:8" x14ac:dyDescent="0.2">
      <c r="A207" s="386"/>
      <c r="B207" s="66"/>
      <c r="C207" s="121"/>
      <c r="D207" s="394"/>
      <c r="E207" s="263"/>
      <c r="F207" s="392"/>
      <c r="G207" s="392"/>
      <c r="H207" s="392"/>
    </row>
    <row r="208" spans="1:8" x14ac:dyDescent="0.2">
      <c r="A208" s="387"/>
      <c r="B208" s="66"/>
      <c r="C208" s="121"/>
      <c r="D208" s="395"/>
      <c r="E208" s="263"/>
      <c r="F208" s="392"/>
      <c r="G208" s="392"/>
      <c r="H208" s="392"/>
    </row>
    <row r="209" spans="1:8" x14ac:dyDescent="0.2">
      <c r="A209" s="385"/>
      <c r="B209" s="66"/>
      <c r="C209" s="121"/>
      <c r="D209" s="393" t="str">
        <f t="shared" ref="D209" si="188">IF(A209="","",AVERAGE(C209:C212))</f>
        <v/>
      </c>
      <c r="E209" s="263"/>
      <c r="F209" s="391" t="str">
        <f t="shared" ref="F209" si="189">IF(A209="","",AVERAGE(C209:C212))</f>
        <v/>
      </c>
      <c r="G209" s="391" t="str">
        <f t="shared" ref="G209" si="190">IF(A209="","",SUM(D209:D212))</f>
        <v/>
      </c>
      <c r="H209" s="391" t="str">
        <f t="shared" ref="H209" si="191">IF(A209="","",AVERAGE(E209:E212))</f>
        <v/>
      </c>
    </row>
    <row r="210" spans="1:8" x14ac:dyDescent="0.2">
      <c r="A210" s="386"/>
      <c r="B210" s="66"/>
      <c r="C210" s="121"/>
      <c r="D210" s="394"/>
      <c r="E210" s="263"/>
      <c r="F210" s="392"/>
      <c r="G210" s="392"/>
      <c r="H210" s="392"/>
    </row>
    <row r="211" spans="1:8" x14ac:dyDescent="0.2">
      <c r="A211" s="386"/>
      <c r="B211" s="66"/>
      <c r="C211" s="121"/>
      <c r="D211" s="394"/>
      <c r="E211" s="263"/>
      <c r="F211" s="392"/>
      <c r="G211" s="392"/>
      <c r="H211" s="392"/>
    </row>
    <row r="212" spans="1:8" x14ac:dyDescent="0.2">
      <c r="A212" s="387"/>
      <c r="B212" s="66"/>
      <c r="C212" s="121"/>
      <c r="D212" s="395"/>
      <c r="E212" s="263"/>
      <c r="F212" s="392"/>
      <c r="G212" s="392"/>
      <c r="H212" s="392"/>
    </row>
    <row r="213" spans="1:8" x14ac:dyDescent="0.2">
      <c r="C213" s="193"/>
      <c r="D213" s="194"/>
    </row>
    <row r="214" spans="1:8" x14ac:dyDescent="0.2">
      <c r="C214" s="193"/>
      <c r="D214" s="194"/>
    </row>
    <row r="215" spans="1:8" x14ac:dyDescent="0.2">
      <c r="C215" s="193"/>
      <c r="D215" s="194"/>
    </row>
    <row r="216" spans="1:8" x14ac:dyDescent="0.2">
      <c r="C216" s="193"/>
      <c r="D216" s="194"/>
    </row>
    <row r="217" spans="1:8" x14ac:dyDescent="0.2">
      <c r="C217" s="193"/>
      <c r="D217" s="194"/>
    </row>
    <row r="218" spans="1:8" x14ac:dyDescent="0.2">
      <c r="C218" s="193"/>
      <c r="D218" s="194"/>
    </row>
    <row r="219" spans="1:8" x14ac:dyDescent="0.2">
      <c r="C219" s="193"/>
      <c r="D219" s="194"/>
    </row>
    <row r="220" spans="1:8" x14ac:dyDescent="0.2">
      <c r="C220" s="193"/>
      <c r="D220" s="194"/>
    </row>
    <row r="221" spans="1:8" x14ac:dyDescent="0.2">
      <c r="C221" s="193"/>
      <c r="D221" s="194"/>
    </row>
    <row r="222" spans="1:8" x14ac:dyDescent="0.2">
      <c r="C222" s="193"/>
      <c r="D222" s="194"/>
    </row>
    <row r="223" spans="1:8" x14ac:dyDescent="0.2">
      <c r="C223" s="193"/>
      <c r="D223" s="194"/>
    </row>
    <row r="224" spans="1:8" x14ac:dyDescent="0.2">
      <c r="C224" s="193"/>
      <c r="D224" s="194"/>
    </row>
    <row r="225" spans="3:4" x14ac:dyDescent="0.2">
      <c r="C225" s="193"/>
      <c r="D225" s="194"/>
    </row>
    <row r="226" spans="3:4" x14ac:dyDescent="0.2">
      <c r="C226" s="193"/>
      <c r="D226" s="194"/>
    </row>
    <row r="227" spans="3:4" x14ac:dyDescent="0.2">
      <c r="C227" s="193"/>
      <c r="D227" s="194"/>
    </row>
    <row r="228" spans="3:4" x14ac:dyDescent="0.2">
      <c r="C228" s="193"/>
      <c r="D228" s="194"/>
    </row>
    <row r="229" spans="3:4" x14ac:dyDescent="0.2">
      <c r="C229" s="193"/>
      <c r="D229" s="194"/>
    </row>
    <row r="230" spans="3:4" x14ac:dyDescent="0.2">
      <c r="C230" s="193"/>
      <c r="D230" s="194"/>
    </row>
    <row r="231" spans="3:4" x14ac:dyDescent="0.2">
      <c r="C231" s="193"/>
      <c r="D231" s="194"/>
    </row>
    <row r="232" spans="3:4" x14ac:dyDescent="0.2">
      <c r="C232" s="193"/>
      <c r="D232" s="194"/>
    </row>
    <row r="233" spans="3:4" x14ac:dyDescent="0.2">
      <c r="C233" s="193"/>
      <c r="D233" s="194"/>
    </row>
    <row r="234" spans="3:4" x14ac:dyDescent="0.2">
      <c r="C234" s="193"/>
      <c r="D234" s="194"/>
    </row>
    <row r="235" spans="3:4" x14ac:dyDescent="0.2">
      <c r="C235" s="193"/>
      <c r="D235" s="194"/>
    </row>
    <row r="236" spans="3:4" x14ac:dyDescent="0.2">
      <c r="C236" s="193"/>
      <c r="D236" s="194"/>
    </row>
    <row r="237" spans="3:4" x14ac:dyDescent="0.2">
      <c r="C237" s="193"/>
      <c r="D237" s="194"/>
    </row>
    <row r="238" spans="3:4" x14ac:dyDescent="0.2">
      <c r="C238" s="193"/>
      <c r="D238" s="194"/>
    </row>
    <row r="239" spans="3:4" x14ac:dyDescent="0.2">
      <c r="C239" s="193"/>
      <c r="D239" s="194"/>
    </row>
    <row r="240" spans="3:4" x14ac:dyDescent="0.2">
      <c r="C240" s="193"/>
      <c r="D240" s="194"/>
    </row>
    <row r="241" spans="3:4" x14ac:dyDescent="0.2">
      <c r="C241" s="193"/>
      <c r="D241" s="194"/>
    </row>
    <row r="242" spans="3:4" x14ac:dyDescent="0.2">
      <c r="C242" s="193"/>
      <c r="D242" s="194"/>
    </row>
    <row r="243" spans="3:4" x14ac:dyDescent="0.2">
      <c r="C243" s="193"/>
      <c r="D243" s="194"/>
    </row>
    <row r="244" spans="3:4" x14ac:dyDescent="0.2">
      <c r="C244" s="193"/>
      <c r="D244" s="194"/>
    </row>
    <row r="245" spans="3:4" x14ac:dyDescent="0.2">
      <c r="C245" s="193"/>
      <c r="D245" s="194"/>
    </row>
    <row r="246" spans="3:4" x14ac:dyDescent="0.2">
      <c r="C246" s="193"/>
      <c r="D246" s="194"/>
    </row>
    <row r="247" spans="3:4" x14ac:dyDescent="0.2">
      <c r="C247" s="193"/>
      <c r="D247" s="194"/>
    </row>
  </sheetData>
  <sheetProtection password="DDAD" sheet="1" objects="1" scenarios="1" insertRows="0" sort="0"/>
  <protectedRanges>
    <protectedRange sqref="A1 A3:C3 A4:A11 B16:F16" name="Range1"/>
  </protectedRanges>
  <mergeCells count="246">
    <mergeCell ref="A209:A212"/>
    <mergeCell ref="D209:D212"/>
    <mergeCell ref="F209:F212"/>
    <mergeCell ref="G209:G212"/>
    <mergeCell ref="H209:H212"/>
    <mergeCell ref="A201:A204"/>
    <mergeCell ref="D201:D204"/>
    <mergeCell ref="F201:F204"/>
    <mergeCell ref="G201:G204"/>
    <mergeCell ref="H201:H204"/>
    <mergeCell ref="A205:A208"/>
    <mergeCell ref="D205:D208"/>
    <mergeCell ref="F205:F208"/>
    <mergeCell ref="G205:G208"/>
    <mergeCell ref="H205:H208"/>
    <mergeCell ref="A193:A196"/>
    <mergeCell ref="D193:D196"/>
    <mergeCell ref="F193:F196"/>
    <mergeCell ref="G193:G196"/>
    <mergeCell ref="H193:H196"/>
    <mergeCell ref="A197:A200"/>
    <mergeCell ref="D197:D200"/>
    <mergeCell ref="F197:F200"/>
    <mergeCell ref="G197:G200"/>
    <mergeCell ref="H197:H200"/>
    <mergeCell ref="A185:A188"/>
    <mergeCell ref="D185:D188"/>
    <mergeCell ref="F185:F188"/>
    <mergeCell ref="G185:G188"/>
    <mergeCell ref="H185:H188"/>
    <mergeCell ref="A189:A192"/>
    <mergeCell ref="D189:D192"/>
    <mergeCell ref="F189:F192"/>
    <mergeCell ref="G189:G192"/>
    <mergeCell ref="H189:H192"/>
    <mergeCell ref="A177:A180"/>
    <mergeCell ref="D177:D180"/>
    <mergeCell ref="F177:F180"/>
    <mergeCell ref="G177:G180"/>
    <mergeCell ref="H177:H180"/>
    <mergeCell ref="A181:A184"/>
    <mergeCell ref="D181:D184"/>
    <mergeCell ref="F181:F184"/>
    <mergeCell ref="G181:G184"/>
    <mergeCell ref="H181:H184"/>
    <mergeCell ref="A169:A172"/>
    <mergeCell ref="D169:D172"/>
    <mergeCell ref="F169:F172"/>
    <mergeCell ref="G169:G172"/>
    <mergeCell ref="H169:H172"/>
    <mergeCell ref="A173:A176"/>
    <mergeCell ref="D173:D176"/>
    <mergeCell ref="F173:F176"/>
    <mergeCell ref="G173:G176"/>
    <mergeCell ref="H173:H176"/>
    <mergeCell ref="A161:A164"/>
    <mergeCell ref="D161:D164"/>
    <mergeCell ref="F161:F164"/>
    <mergeCell ref="G161:G164"/>
    <mergeCell ref="H161:H164"/>
    <mergeCell ref="A165:A168"/>
    <mergeCell ref="D165:D168"/>
    <mergeCell ref="F165:F168"/>
    <mergeCell ref="G165:G168"/>
    <mergeCell ref="H165:H168"/>
    <mergeCell ref="A153:A156"/>
    <mergeCell ref="D153:D156"/>
    <mergeCell ref="F153:F156"/>
    <mergeCell ref="G153:G156"/>
    <mergeCell ref="H153:H156"/>
    <mergeCell ref="A157:A160"/>
    <mergeCell ref="D157:D160"/>
    <mergeCell ref="F157:F160"/>
    <mergeCell ref="G157:G160"/>
    <mergeCell ref="H157:H160"/>
    <mergeCell ref="A145:A148"/>
    <mergeCell ref="D145:D148"/>
    <mergeCell ref="F145:F148"/>
    <mergeCell ref="G145:G148"/>
    <mergeCell ref="H145:H148"/>
    <mergeCell ref="A149:A152"/>
    <mergeCell ref="D149:D152"/>
    <mergeCell ref="F149:F152"/>
    <mergeCell ref="G149:G152"/>
    <mergeCell ref="H149:H152"/>
    <mergeCell ref="A137:A140"/>
    <mergeCell ref="D137:D140"/>
    <mergeCell ref="F137:F140"/>
    <mergeCell ref="G137:G140"/>
    <mergeCell ref="H137:H140"/>
    <mergeCell ref="A141:A144"/>
    <mergeCell ref="D141:D144"/>
    <mergeCell ref="F141:F144"/>
    <mergeCell ref="G141:G144"/>
    <mergeCell ref="H141:H144"/>
    <mergeCell ref="A129:A132"/>
    <mergeCell ref="D129:D132"/>
    <mergeCell ref="F129:F132"/>
    <mergeCell ref="G129:G132"/>
    <mergeCell ref="H129:H132"/>
    <mergeCell ref="A133:A136"/>
    <mergeCell ref="D133:D136"/>
    <mergeCell ref="F133:F136"/>
    <mergeCell ref="G133:G136"/>
    <mergeCell ref="H133:H136"/>
    <mergeCell ref="A121:A124"/>
    <mergeCell ref="D121:D124"/>
    <mergeCell ref="F121:F124"/>
    <mergeCell ref="G121:G124"/>
    <mergeCell ref="H121:H124"/>
    <mergeCell ref="A125:A128"/>
    <mergeCell ref="D125:D128"/>
    <mergeCell ref="F125:F128"/>
    <mergeCell ref="G125:G128"/>
    <mergeCell ref="H125:H128"/>
    <mergeCell ref="A113:A116"/>
    <mergeCell ref="D113:D116"/>
    <mergeCell ref="F113:F116"/>
    <mergeCell ref="G113:G116"/>
    <mergeCell ref="H113:H116"/>
    <mergeCell ref="A117:A120"/>
    <mergeCell ref="D117:D120"/>
    <mergeCell ref="F117:F120"/>
    <mergeCell ref="G117:G120"/>
    <mergeCell ref="H117:H120"/>
    <mergeCell ref="A105:A108"/>
    <mergeCell ref="D105:D108"/>
    <mergeCell ref="F105:F108"/>
    <mergeCell ref="G105:G108"/>
    <mergeCell ref="H105:H108"/>
    <mergeCell ref="A109:A112"/>
    <mergeCell ref="D109:D112"/>
    <mergeCell ref="F109:F112"/>
    <mergeCell ref="G109:G112"/>
    <mergeCell ref="H109:H112"/>
    <mergeCell ref="A97:A100"/>
    <mergeCell ref="D97:D100"/>
    <mergeCell ref="F97:F100"/>
    <mergeCell ref="G97:G100"/>
    <mergeCell ref="H97:H100"/>
    <mergeCell ref="A101:A104"/>
    <mergeCell ref="D101:D104"/>
    <mergeCell ref="F101:F104"/>
    <mergeCell ref="G101:G104"/>
    <mergeCell ref="H101:H104"/>
    <mergeCell ref="A89:A92"/>
    <mergeCell ref="D89:D92"/>
    <mergeCell ref="F89:F92"/>
    <mergeCell ref="G89:G92"/>
    <mergeCell ref="H89:H92"/>
    <mergeCell ref="A93:A96"/>
    <mergeCell ref="D93:D96"/>
    <mergeCell ref="F93:F96"/>
    <mergeCell ref="G93:G96"/>
    <mergeCell ref="H93:H96"/>
    <mergeCell ref="A81:A84"/>
    <mergeCell ref="D81:D84"/>
    <mergeCell ref="F81:F84"/>
    <mergeCell ref="G81:G84"/>
    <mergeCell ref="H81:H84"/>
    <mergeCell ref="A85:A88"/>
    <mergeCell ref="D85:D88"/>
    <mergeCell ref="F85:F88"/>
    <mergeCell ref="G85:G88"/>
    <mergeCell ref="H85:H88"/>
    <mergeCell ref="A73:A76"/>
    <mergeCell ref="D73:D76"/>
    <mergeCell ref="F73:F76"/>
    <mergeCell ref="G73:G76"/>
    <mergeCell ref="H73:H76"/>
    <mergeCell ref="A77:A80"/>
    <mergeCell ref="D77:D80"/>
    <mergeCell ref="F77:F80"/>
    <mergeCell ref="G77:G80"/>
    <mergeCell ref="H77:H80"/>
    <mergeCell ref="A65:A68"/>
    <mergeCell ref="D65:D68"/>
    <mergeCell ref="F65:F68"/>
    <mergeCell ref="G65:G68"/>
    <mergeCell ref="H65:H68"/>
    <mergeCell ref="A69:A72"/>
    <mergeCell ref="D69:D72"/>
    <mergeCell ref="F69:F72"/>
    <mergeCell ref="G69:G72"/>
    <mergeCell ref="H69:H72"/>
    <mergeCell ref="A57:A60"/>
    <mergeCell ref="D57:D60"/>
    <mergeCell ref="F57:F60"/>
    <mergeCell ref="G57:G60"/>
    <mergeCell ref="H57:H60"/>
    <mergeCell ref="A61:A64"/>
    <mergeCell ref="D61:D64"/>
    <mergeCell ref="F61:F64"/>
    <mergeCell ref="G61:G64"/>
    <mergeCell ref="H61:H64"/>
    <mergeCell ref="A49:A52"/>
    <mergeCell ref="D49:D52"/>
    <mergeCell ref="F49:F52"/>
    <mergeCell ref="G49:G52"/>
    <mergeCell ref="H49:H52"/>
    <mergeCell ref="A53:A56"/>
    <mergeCell ref="D53:D56"/>
    <mergeCell ref="F53:F56"/>
    <mergeCell ref="G53:G56"/>
    <mergeCell ref="H53:H56"/>
    <mergeCell ref="A41:A44"/>
    <mergeCell ref="D41:D44"/>
    <mergeCell ref="F41:F44"/>
    <mergeCell ref="G41:G44"/>
    <mergeCell ref="H41:H44"/>
    <mergeCell ref="A45:A48"/>
    <mergeCell ref="D45:D48"/>
    <mergeCell ref="F45:F48"/>
    <mergeCell ref="G45:G48"/>
    <mergeCell ref="H45:H48"/>
    <mergeCell ref="A33:A36"/>
    <mergeCell ref="D33:D36"/>
    <mergeCell ref="F33:F36"/>
    <mergeCell ref="G33:G36"/>
    <mergeCell ref="H33:H36"/>
    <mergeCell ref="A37:A40"/>
    <mergeCell ref="D37:D40"/>
    <mergeCell ref="F37:F40"/>
    <mergeCell ref="G37:G40"/>
    <mergeCell ref="H37:H40"/>
    <mergeCell ref="A25:A28"/>
    <mergeCell ref="D25:D28"/>
    <mergeCell ref="F25:F28"/>
    <mergeCell ref="G25:G28"/>
    <mergeCell ref="H25:H28"/>
    <mergeCell ref="A29:A32"/>
    <mergeCell ref="D29:D32"/>
    <mergeCell ref="F29:F32"/>
    <mergeCell ref="G29:G32"/>
    <mergeCell ref="H29:H32"/>
    <mergeCell ref="B14:C14"/>
    <mergeCell ref="A17:A20"/>
    <mergeCell ref="D17:D20"/>
    <mergeCell ref="F17:F20"/>
    <mergeCell ref="G17:G20"/>
    <mergeCell ref="H17:H20"/>
    <mergeCell ref="A21:A24"/>
    <mergeCell ref="D21:D24"/>
    <mergeCell ref="F21:F24"/>
    <mergeCell ref="G21:G24"/>
    <mergeCell ref="H21:H24"/>
  </mergeCells>
  <hyperlinks>
    <hyperlink ref="H5" r:id="rId1"/>
  </hyperlinks>
  <printOptions horizontalCentered="1"/>
  <pageMargins left="0.25" right="0.25" top="1" bottom="1" header="0.5" footer="0.5"/>
  <pageSetup orientation="landscape" r:id="rId2"/>
  <headerFooter alignWithMargins="0"/>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47"/>
  <sheetViews>
    <sheetView showGridLines="0" zoomScale="95" workbookViewId="0">
      <selection activeCell="B5" sqref="B5"/>
    </sheetView>
  </sheetViews>
  <sheetFormatPr defaultRowHeight="12.75" x14ac:dyDescent="0.2"/>
  <cols>
    <col min="1" max="1" width="23.7109375" style="50" customWidth="1"/>
    <col min="2" max="2" width="23.85546875" style="50" bestFit="1" customWidth="1"/>
    <col min="3" max="3" width="18.5703125" style="50" customWidth="1"/>
    <col min="4" max="4" width="23.28515625" style="50" customWidth="1"/>
    <col min="5" max="5" width="17.7109375" style="50" customWidth="1"/>
    <col min="6" max="8" width="19.140625" style="50" customWidth="1"/>
    <col min="9" max="16384" width="9.140625" style="50"/>
  </cols>
  <sheetData>
    <row r="1" spans="1:8" x14ac:dyDescent="0.2">
      <c r="A1" s="102" t="s">
        <v>216</v>
      </c>
      <c r="H1" s="103"/>
    </row>
    <row r="2" spans="1:8" x14ac:dyDescent="0.2">
      <c r="H2" s="172"/>
    </row>
    <row r="3" spans="1:8" s="174" customFormat="1" ht="28.5" customHeight="1" x14ac:dyDescent="0.2">
      <c r="A3" s="173" t="s">
        <v>110</v>
      </c>
      <c r="B3" s="254" t="s">
        <v>101</v>
      </c>
      <c r="C3" s="254" t="s">
        <v>100</v>
      </c>
      <c r="H3" s="172"/>
    </row>
    <row r="4" spans="1:8" ht="13.5" x14ac:dyDescent="0.25">
      <c r="A4" s="175" t="s">
        <v>53</v>
      </c>
      <c r="B4" s="176" t="e">
        <f>IF(A17="",AVERAGE(C17:C212),AVERAGE(F17:F212))</f>
        <v>#DIV/0!</v>
      </c>
      <c r="C4" s="176">
        <f>IF(A17="",AVERAGE(E17:E212),AVERAGE(H17:H212))</f>
        <v>0</v>
      </c>
      <c r="F4" s="177"/>
      <c r="H4" s="178" t="s">
        <v>145</v>
      </c>
    </row>
    <row r="5" spans="1:8" ht="13.5" x14ac:dyDescent="0.25">
      <c r="A5" s="175" t="s">
        <v>31</v>
      </c>
      <c r="B5" s="176" t="e">
        <f>IF(A17="",STDEV(C17:C212),STDEV(F17:F212))</f>
        <v>#DIV/0!</v>
      </c>
      <c r="C5" s="176">
        <f>IF(A17="",STDEV(E17:E212),STDEV(H17:H212))</f>
        <v>0</v>
      </c>
      <c r="F5" s="179"/>
      <c r="H5" s="83" t="s">
        <v>62</v>
      </c>
    </row>
    <row r="6" spans="1:8" ht="13.5" x14ac:dyDescent="0.25">
      <c r="A6" s="175" t="s">
        <v>158</v>
      </c>
      <c r="B6" s="176" t="e">
        <f>IF(A17="",TINV(0.1,COUNT(C17:C212))*(B5/SQRT(COUNT(C17:C212))),TINV(0.1,COUNT(F17:F212))*B5/SQRT(COUNT(F17:F212)))</f>
        <v>#NUM!</v>
      </c>
      <c r="C6" s="176">
        <f>IF(A17="",TINV(0.1,COUNT(E17:E212))*(C5/SQRT(COUNT(E17:E212))),TINV(0.1,COUNT(H17:H212))*(C5/SQRT(COUNT(H17:H212))))</f>
        <v>0</v>
      </c>
      <c r="F6" s="177"/>
      <c r="H6" s="83"/>
    </row>
    <row r="7" spans="1:8" ht="13.5" x14ac:dyDescent="0.25">
      <c r="A7" s="175" t="s">
        <v>54</v>
      </c>
      <c r="B7" s="78"/>
      <c r="C7" s="78"/>
      <c r="F7" s="179"/>
      <c r="H7" s="83"/>
    </row>
    <row r="8" spans="1:8" ht="13.5" x14ac:dyDescent="0.25">
      <c r="A8" s="175" t="s">
        <v>55</v>
      </c>
      <c r="B8" s="180" t="e">
        <f>B4*B7</f>
        <v>#DIV/0!</v>
      </c>
      <c r="C8" s="180">
        <f>C4*C7</f>
        <v>0</v>
      </c>
      <c r="F8" s="177"/>
      <c r="H8" s="181"/>
    </row>
    <row r="9" spans="1:8" ht="13.5" x14ac:dyDescent="0.25">
      <c r="A9" s="182" t="s">
        <v>11</v>
      </c>
      <c r="B9" s="183" t="e">
        <f>B6*B8</f>
        <v>#NUM!</v>
      </c>
      <c r="C9" s="183">
        <f>C6*C8</f>
        <v>0</v>
      </c>
      <c r="F9" s="179"/>
    </row>
    <row r="10" spans="1:8" x14ac:dyDescent="0.2">
      <c r="A10" s="184"/>
      <c r="B10" s="185"/>
      <c r="C10" s="185"/>
    </row>
    <row r="11" spans="1:8" x14ac:dyDescent="0.2">
      <c r="A11" s="186" t="s">
        <v>83</v>
      </c>
      <c r="B11" s="187" t="e">
        <f>IF(A17="",AVERAGE(D17:D212)/10000,AVERAGE(G17:G212)/10000)</f>
        <v>#DIV/0!</v>
      </c>
      <c r="C11" s="188"/>
    </row>
    <row r="12" spans="1:8" x14ac:dyDescent="0.2">
      <c r="A12" s="62"/>
      <c r="B12" s="191"/>
      <c r="C12" s="188"/>
      <c r="D12" s="188"/>
    </row>
    <row r="13" spans="1:8" x14ac:dyDescent="0.2">
      <c r="A13" s="62"/>
      <c r="B13" s="191"/>
      <c r="C13" s="188"/>
    </row>
    <row r="14" spans="1:8" ht="27" customHeight="1" x14ac:dyDescent="0.2">
      <c r="A14" s="62"/>
      <c r="B14" s="384"/>
      <c r="C14" s="384"/>
      <c r="D14" s="189"/>
      <c r="E14" s="255"/>
    </row>
    <row r="15" spans="1:8" ht="12.75" customHeight="1" x14ac:dyDescent="0.2">
      <c r="A15" s="62"/>
      <c r="B15" s="191"/>
      <c r="C15" s="185"/>
    </row>
    <row r="16" spans="1:8" ht="27" x14ac:dyDescent="0.2">
      <c r="A16" s="259" t="s">
        <v>210</v>
      </c>
      <c r="B16" s="260" t="s">
        <v>0</v>
      </c>
      <c r="C16" s="260" t="s">
        <v>98</v>
      </c>
      <c r="D16" s="261" t="s">
        <v>187</v>
      </c>
      <c r="E16" s="259" t="s">
        <v>99</v>
      </c>
      <c r="F16" s="259" t="s">
        <v>211</v>
      </c>
      <c r="G16" s="261" t="s">
        <v>213</v>
      </c>
      <c r="H16" s="261" t="s">
        <v>212</v>
      </c>
    </row>
    <row r="17" spans="1:8" ht="13.15" customHeight="1" x14ac:dyDescent="0.2">
      <c r="A17" s="388"/>
      <c r="B17" s="258"/>
      <c r="C17" s="119"/>
      <c r="D17" s="67"/>
      <c r="E17" s="192">
        <f>0.4*C17</f>
        <v>0</v>
      </c>
      <c r="F17" s="381" t="str">
        <f>IF(A17="","",AVERAGE(C17:C20))</f>
        <v/>
      </c>
      <c r="G17" s="381" t="str">
        <f>IF(A17="","",SUM(D17:D20))</f>
        <v/>
      </c>
      <c r="H17" s="381" t="str">
        <f>IF(A17="","",AVERAGE(E17:E20))</f>
        <v/>
      </c>
    </row>
    <row r="18" spans="1:8" x14ac:dyDescent="0.2">
      <c r="A18" s="389"/>
      <c r="B18" s="96"/>
      <c r="C18" s="120"/>
      <c r="D18" s="67"/>
      <c r="E18" s="192">
        <f t="shared" ref="E18:E81" si="0">0.4*C18</f>
        <v>0</v>
      </c>
      <c r="F18" s="382"/>
      <c r="G18" s="382"/>
      <c r="H18" s="382"/>
    </row>
    <row r="19" spans="1:8" x14ac:dyDescent="0.2">
      <c r="A19" s="389"/>
      <c r="B19" s="96"/>
      <c r="C19" s="120"/>
      <c r="D19" s="67"/>
      <c r="E19" s="192">
        <f t="shared" si="0"/>
        <v>0</v>
      </c>
      <c r="F19" s="382"/>
      <c r="G19" s="382"/>
      <c r="H19" s="382"/>
    </row>
    <row r="20" spans="1:8" x14ac:dyDescent="0.2">
      <c r="A20" s="390"/>
      <c r="B20" s="96"/>
      <c r="C20" s="120"/>
      <c r="D20" s="67"/>
      <c r="E20" s="192">
        <f t="shared" si="0"/>
        <v>0</v>
      </c>
      <c r="F20" s="383"/>
      <c r="G20" s="383"/>
      <c r="H20" s="383"/>
    </row>
    <row r="21" spans="1:8" x14ac:dyDescent="0.2">
      <c r="A21" s="385"/>
      <c r="B21" s="69"/>
      <c r="C21" s="121"/>
      <c r="D21" s="67"/>
      <c r="E21" s="192">
        <f t="shared" si="0"/>
        <v>0</v>
      </c>
      <c r="F21" s="381" t="str">
        <f t="shared" ref="F21" si="1">IF(A21="","",AVERAGE(C21:C24))</f>
        <v/>
      </c>
      <c r="G21" s="381" t="str">
        <f t="shared" ref="G21" si="2">IF(A21="","",SUM(D21:D24))</f>
        <v/>
      </c>
      <c r="H21" s="381" t="str">
        <f t="shared" ref="H21" si="3">IF(A21="","",AVERAGE(E21:E24))</f>
        <v/>
      </c>
    </row>
    <row r="22" spans="1:8" x14ac:dyDescent="0.2">
      <c r="A22" s="386"/>
      <c r="B22" s="66"/>
      <c r="C22" s="121"/>
      <c r="D22" s="67"/>
      <c r="E22" s="192">
        <f t="shared" si="0"/>
        <v>0</v>
      </c>
      <c r="F22" s="382"/>
      <c r="G22" s="382"/>
      <c r="H22" s="382"/>
    </row>
    <row r="23" spans="1:8" x14ac:dyDescent="0.2">
      <c r="A23" s="386"/>
      <c r="B23" s="66"/>
      <c r="C23" s="121"/>
      <c r="D23" s="67"/>
      <c r="E23" s="192">
        <f t="shared" si="0"/>
        <v>0</v>
      </c>
      <c r="F23" s="382"/>
      <c r="G23" s="382"/>
      <c r="H23" s="382"/>
    </row>
    <row r="24" spans="1:8" x14ac:dyDescent="0.2">
      <c r="A24" s="387"/>
      <c r="B24" s="66"/>
      <c r="C24" s="121"/>
      <c r="D24" s="67"/>
      <c r="E24" s="192">
        <f t="shared" si="0"/>
        <v>0</v>
      </c>
      <c r="F24" s="383"/>
      <c r="G24" s="383"/>
      <c r="H24" s="383"/>
    </row>
    <row r="25" spans="1:8" x14ac:dyDescent="0.2">
      <c r="A25" s="385"/>
      <c r="B25" s="66"/>
      <c r="C25" s="121"/>
      <c r="D25" s="67"/>
      <c r="E25" s="192">
        <f t="shared" si="0"/>
        <v>0</v>
      </c>
      <c r="F25" s="381" t="str">
        <f t="shared" ref="F25" si="4">IF(A25="","",AVERAGE(C25:C28))</f>
        <v/>
      </c>
      <c r="G25" s="381" t="str">
        <f t="shared" ref="G25" si="5">IF(A25="","",SUM(D25:D28))</f>
        <v/>
      </c>
      <c r="H25" s="381" t="str">
        <f t="shared" ref="H25" si="6">IF(A25="","",AVERAGE(E25:E28))</f>
        <v/>
      </c>
    </row>
    <row r="26" spans="1:8" x14ac:dyDescent="0.2">
      <c r="A26" s="386"/>
      <c r="B26" s="66"/>
      <c r="C26" s="121"/>
      <c r="D26" s="67"/>
      <c r="E26" s="192">
        <f t="shared" si="0"/>
        <v>0</v>
      </c>
      <c r="F26" s="382"/>
      <c r="G26" s="382"/>
      <c r="H26" s="382"/>
    </row>
    <row r="27" spans="1:8" x14ac:dyDescent="0.2">
      <c r="A27" s="386"/>
      <c r="B27" s="66"/>
      <c r="C27" s="121"/>
      <c r="D27" s="67"/>
      <c r="E27" s="192">
        <f t="shared" si="0"/>
        <v>0</v>
      </c>
      <c r="F27" s="382"/>
      <c r="G27" s="382"/>
      <c r="H27" s="382"/>
    </row>
    <row r="28" spans="1:8" x14ac:dyDescent="0.2">
      <c r="A28" s="387"/>
      <c r="B28" s="66"/>
      <c r="C28" s="121"/>
      <c r="D28" s="67"/>
      <c r="E28" s="192">
        <f t="shared" si="0"/>
        <v>0</v>
      </c>
      <c r="F28" s="383"/>
      <c r="G28" s="383"/>
      <c r="H28" s="383"/>
    </row>
    <row r="29" spans="1:8" x14ac:dyDescent="0.2">
      <c r="A29" s="385"/>
      <c r="B29" s="66"/>
      <c r="C29" s="121"/>
      <c r="D29" s="67"/>
      <c r="E29" s="192">
        <f t="shared" si="0"/>
        <v>0</v>
      </c>
      <c r="F29" s="381" t="str">
        <f t="shared" ref="F29" si="7">IF(A29="","",AVERAGE(C29:C32))</f>
        <v/>
      </c>
      <c r="G29" s="381" t="str">
        <f t="shared" ref="G29" si="8">IF(A29="","",SUM(D29:D32))</f>
        <v/>
      </c>
      <c r="H29" s="381" t="str">
        <f t="shared" ref="H29" si="9">IF(A29="","",AVERAGE(E29:E32))</f>
        <v/>
      </c>
    </row>
    <row r="30" spans="1:8" x14ac:dyDescent="0.2">
      <c r="A30" s="386"/>
      <c r="B30" s="66"/>
      <c r="C30" s="121"/>
      <c r="D30" s="67"/>
      <c r="E30" s="192">
        <f t="shared" si="0"/>
        <v>0</v>
      </c>
      <c r="F30" s="382"/>
      <c r="G30" s="382"/>
      <c r="H30" s="382"/>
    </row>
    <row r="31" spans="1:8" x14ac:dyDescent="0.2">
      <c r="A31" s="386"/>
      <c r="B31" s="66"/>
      <c r="C31" s="121"/>
      <c r="D31" s="67"/>
      <c r="E31" s="192">
        <f t="shared" si="0"/>
        <v>0</v>
      </c>
      <c r="F31" s="382"/>
      <c r="G31" s="382"/>
      <c r="H31" s="382"/>
    </row>
    <row r="32" spans="1:8" x14ac:dyDescent="0.2">
      <c r="A32" s="387"/>
      <c r="B32" s="66"/>
      <c r="C32" s="121"/>
      <c r="D32" s="67"/>
      <c r="E32" s="192">
        <f t="shared" si="0"/>
        <v>0</v>
      </c>
      <c r="F32" s="383"/>
      <c r="G32" s="383"/>
      <c r="H32" s="383"/>
    </row>
    <row r="33" spans="1:8" x14ac:dyDescent="0.2">
      <c r="A33" s="385"/>
      <c r="B33" s="66"/>
      <c r="C33" s="121"/>
      <c r="D33" s="67"/>
      <c r="E33" s="192">
        <f t="shared" si="0"/>
        <v>0</v>
      </c>
      <c r="F33" s="381" t="str">
        <f t="shared" ref="F33" si="10">IF(A33="","",AVERAGE(C33:C36))</f>
        <v/>
      </c>
      <c r="G33" s="381" t="str">
        <f t="shared" ref="G33" si="11">IF(A33="","",SUM(D33:D36))</f>
        <v/>
      </c>
      <c r="H33" s="381" t="str">
        <f t="shared" ref="H33" si="12">IF(A33="","",AVERAGE(E33:E36))</f>
        <v/>
      </c>
    </row>
    <row r="34" spans="1:8" x14ac:dyDescent="0.2">
      <c r="A34" s="386"/>
      <c r="B34" s="66"/>
      <c r="C34" s="121"/>
      <c r="D34" s="67"/>
      <c r="E34" s="192">
        <f t="shared" si="0"/>
        <v>0</v>
      </c>
      <c r="F34" s="382"/>
      <c r="G34" s="382"/>
      <c r="H34" s="382"/>
    </row>
    <row r="35" spans="1:8" x14ac:dyDescent="0.2">
      <c r="A35" s="386"/>
      <c r="B35" s="66"/>
      <c r="C35" s="121"/>
      <c r="D35" s="67"/>
      <c r="E35" s="192">
        <f t="shared" si="0"/>
        <v>0</v>
      </c>
      <c r="F35" s="382"/>
      <c r="G35" s="382"/>
      <c r="H35" s="382"/>
    </row>
    <row r="36" spans="1:8" x14ac:dyDescent="0.2">
      <c r="A36" s="387"/>
      <c r="B36" s="66"/>
      <c r="C36" s="121"/>
      <c r="D36" s="67"/>
      <c r="E36" s="192">
        <f t="shared" si="0"/>
        <v>0</v>
      </c>
      <c r="F36" s="383"/>
      <c r="G36" s="383"/>
      <c r="H36" s="383"/>
    </row>
    <row r="37" spans="1:8" x14ac:dyDescent="0.2">
      <c r="A37" s="385"/>
      <c r="B37" s="66"/>
      <c r="C37" s="121"/>
      <c r="D37" s="67"/>
      <c r="E37" s="192">
        <f t="shared" si="0"/>
        <v>0</v>
      </c>
      <c r="F37" s="381" t="str">
        <f t="shared" ref="F37" si="13">IF(A37="","",AVERAGE(C37:C40))</f>
        <v/>
      </c>
      <c r="G37" s="381" t="str">
        <f t="shared" ref="G37" si="14">IF(A37="","",SUM(D37:D40))</f>
        <v/>
      </c>
      <c r="H37" s="381" t="str">
        <f t="shared" ref="H37" si="15">IF(A37="","",AVERAGE(E37:E40))</f>
        <v/>
      </c>
    </row>
    <row r="38" spans="1:8" x14ac:dyDescent="0.2">
      <c r="A38" s="386"/>
      <c r="B38" s="66"/>
      <c r="C38" s="121"/>
      <c r="D38" s="67"/>
      <c r="E38" s="192">
        <f t="shared" si="0"/>
        <v>0</v>
      </c>
      <c r="F38" s="382"/>
      <c r="G38" s="382"/>
      <c r="H38" s="382"/>
    </row>
    <row r="39" spans="1:8" x14ac:dyDescent="0.2">
      <c r="A39" s="386"/>
      <c r="B39" s="66"/>
      <c r="C39" s="121"/>
      <c r="D39" s="67"/>
      <c r="E39" s="192">
        <f t="shared" si="0"/>
        <v>0</v>
      </c>
      <c r="F39" s="382"/>
      <c r="G39" s="382"/>
      <c r="H39" s="382"/>
    </row>
    <row r="40" spans="1:8" x14ac:dyDescent="0.2">
      <c r="A40" s="387"/>
      <c r="B40" s="66"/>
      <c r="C40" s="121"/>
      <c r="D40" s="67"/>
      <c r="E40" s="192">
        <f t="shared" si="0"/>
        <v>0</v>
      </c>
      <c r="F40" s="383"/>
      <c r="G40" s="383"/>
      <c r="H40" s="383"/>
    </row>
    <row r="41" spans="1:8" x14ac:dyDescent="0.2">
      <c r="A41" s="385"/>
      <c r="B41" s="66"/>
      <c r="C41" s="121"/>
      <c r="D41" s="67"/>
      <c r="E41" s="192">
        <f t="shared" si="0"/>
        <v>0</v>
      </c>
      <c r="F41" s="381" t="str">
        <f t="shared" ref="F41" si="16">IF(A41="","",AVERAGE(C41:C44))</f>
        <v/>
      </c>
      <c r="G41" s="381" t="str">
        <f t="shared" ref="G41" si="17">IF(A41="","",SUM(D41:D44))</f>
        <v/>
      </c>
      <c r="H41" s="381" t="str">
        <f t="shared" ref="H41" si="18">IF(A41="","",AVERAGE(E41:E44))</f>
        <v/>
      </c>
    </row>
    <row r="42" spans="1:8" x14ac:dyDescent="0.2">
      <c r="A42" s="386"/>
      <c r="B42" s="66"/>
      <c r="C42" s="121"/>
      <c r="D42" s="67"/>
      <c r="E42" s="192">
        <f t="shared" si="0"/>
        <v>0</v>
      </c>
      <c r="F42" s="382"/>
      <c r="G42" s="382"/>
      <c r="H42" s="382"/>
    </row>
    <row r="43" spans="1:8" x14ac:dyDescent="0.2">
      <c r="A43" s="386"/>
      <c r="B43" s="66"/>
      <c r="C43" s="121"/>
      <c r="D43" s="67"/>
      <c r="E43" s="192">
        <f t="shared" si="0"/>
        <v>0</v>
      </c>
      <c r="F43" s="382"/>
      <c r="G43" s="382"/>
      <c r="H43" s="382"/>
    </row>
    <row r="44" spans="1:8" x14ac:dyDescent="0.2">
      <c r="A44" s="387"/>
      <c r="B44" s="66"/>
      <c r="C44" s="121"/>
      <c r="D44" s="67"/>
      <c r="E44" s="192">
        <f t="shared" si="0"/>
        <v>0</v>
      </c>
      <c r="F44" s="383"/>
      <c r="G44" s="383"/>
      <c r="H44" s="383"/>
    </row>
    <row r="45" spans="1:8" x14ac:dyDescent="0.2">
      <c r="A45" s="385"/>
      <c r="B45" s="66"/>
      <c r="C45" s="121"/>
      <c r="D45" s="67"/>
      <c r="E45" s="192">
        <f t="shared" si="0"/>
        <v>0</v>
      </c>
      <c r="F45" s="381" t="str">
        <f t="shared" ref="F45" si="19">IF(A45="","",AVERAGE(C45:C48))</f>
        <v/>
      </c>
      <c r="G45" s="381" t="str">
        <f t="shared" ref="G45" si="20">IF(A45="","",SUM(D45:D48))</f>
        <v/>
      </c>
      <c r="H45" s="381" t="str">
        <f t="shared" ref="H45" si="21">IF(A45="","",AVERAGE(E45:E48))</f>
        <v/>
      </c>
    </row>
    <row r="46" spans="1:8" x14ac:dyDescent="0.2">
      <c r="A46" s="386"/>
      <c r="B46" s="66"/>
      <c r="C46" s="121"/>
      <c r="D46" s="67"/>
      <c r="E46" s="192">
        <f t="shared" si="0"/>
        <v>0</v>
      </c>
      <c r="F46" s="382"/>
      <c r="G46" s="382"/>
      <c r="H46" s="382"/>
    </row>
    <row r="47" spans="1:8" x14ac:dyDescent="0.2">
      <c r="A47" s="386"/>
      <c r="B47" s="66"/>
      <c r="C47" s="121"/>
      <c r="D47" s="67"/>
      <c r="E47" s="192">
        <f t="shared" si="0"/>
        <v>0</v>
      </c>
      <c r="F47" s="382"/>
      <c r="G47" s="382"/>
      <c r="H47" s="382"/>
    </row>
    <row r="48" spans="1:8" x14ac:dyDescent="0.2">
      <c r="A48" s="387"/>
      <c r="B48" s="66"/>
      <c r="C48" s="121"/>
      <c r="D48" s="67"/>
      <c r="E48" s="192">
        <f t="shared" si="0"/>
        <v>0</v>
      </c>
      <c r="F48" s="383"/>
      <c r="G48" s="383"/>
      <c r="H48" s="383"/>
    </row>
    <row r="49" spans="1:8" x14ac:dyDescent="0.2">
      <c r="A49" s="385"/>
      <c r="B49" s="66"/>
      <c r="C49" s="121"/>
      <c r="D49" s="67"/>
      <c r="E49" s="192">
        <f t="shared" si="0"/>
        <v>0</v>
      </c>
      <c r="F49" s="381" t="str">
        <f t="shared" ref="F49" si="22">IF(A49="","",AVERAGE(C49:C52))</f>
        <v/>
      </c>
      <c r="G49" s="381" t="str">
        <f t="shared" ref="G49" si="23">IF(A49="","",SUM(D49:D52))</f>
        <v/>
      </c>
      <c r="H49" s="381" t="str">
        <f t="shared" ref="H49" si="24">IF(A49="","",AVERAGE(E49:E52))</f>
        <v/>
      </c>
    </row>
    <row r="50" spans="1:8" x14ac:dyDescent="0.2">
      <c r="A50" s="386"/>
      <c r="B50" s="66"/>
      <c r="C50" s="121"/>
      <c r="D50" s="67"/>
      <c r="E50" s="192">
        <f t="shared" si="0"/>
        <v>0</v>
      </c>
      <c r="F50" s="382"/>
      <c r="G50" s="382"/>
      <c r="H50" s="382"/>
    </row>
    <row r="51" spans="1:8" x14ac:dyDescent="0.2">
      <c r="A51" s="386"/>
      <c r="B51" s="66"/>
      <c r="C51" s="121"/>
      <c r="D51" s="67"/>
      <c r="E51" s="192">
        <f t="shared" si="0"/>
        <v>0</v>
      </c>
      <c r="F51" s="382"/>
      <c r="G51" s="382"/>
      <c r="H51" s="382"/>
    </row>
    <row r="52" spans="1:8" x14ac:dyDescent="0.2">
      <c r="A52" s="387"/>
      <c r="B52" s="66"/>
      <c r="C52" s="121"/>
      <c r="D52" s="67"/>
      <c r="E52" s="192">
        <f t="shared" si="0"/>
        <v>0</v>
      </c>
      <c r="F52" s="383"/>
      <c r="G52" s="383"/>
      <c r="H52" s="383"/>
    </row>
    <row r="53" spans="1:8" x14ac:dyDescent="0.2">
      <c r="A53" s="385"/>
      <c r="B53" s="66"/>
      <c r="C53" s="121"/>
      <c r="D53" s="67"/>
      <c r="E53" s="192">
        <f t="shared" si="0"/>
        <v>0</v>
      </c>
      <c r="F53" s="381" t="str">
        <f t="shared" ref="F53" si="25">IF(A53="","",AVERAGE(C53:C56))</f>
        <v/>
      </c>
      <c r="G53" s="381" t="str">
        <f t="shared" ref="G53" si="26">IF(A53="","",SUM(D53:D56))</f>
        <v/>
      </c>
      <c r="H53" s="381" t="str">
        <f t="shared" ref="H53" si="27">IF(A53="","",AVERAGE(E53:E56))</f>
        <v/>
      </c>
    </row>
    <row r="54" spans="1:8" x14ac:dyDescent="0.2">
      <c r="A54" s="386"/>
      <c r="B54" s="66"/>
      <c r="C54" s="121"/>
      <c r="D54" s="67"/>
      <c r="E54" s="192">
        <f t="shared" si="0"/>
        <v>0</v>
      </c>
      <c r="F54" s="382"/>
      <c r="G54" s="382"/>
      <c r="H54" s="382"/>
    </row>
    <row r="55" spans="1:8" x14ac:dyDescent="0.2">
      <c r="A55" s="386"/>
      <c r="B55" s="66"/>
      <c r="C55" s="121"/>
      <c r="D55" s="67"/>
      <c r="E55" s="192">
        <f t="shared" si="0"/>
        <v>0</v>
      </c>
      <c r="F55" s="382"/>
      <c r="G55" s="382"/>
      <c r="H55" s="382"/>
    </row>
    <row r="56" spans="1:8" x14ac:dyDescent="0.2">
      <c r="A56" s="387"/>
      <c r="B56" s="66"/>
      <c r="C56" s="121"/>
      <c r="D56" s="67"/>
      <c r="E56" s="192">
        <f t="shared" si="0"/>
        <v>0</v>
      </c>
      <c r="F56" s="383"/>
      <c r="G56" s="383"/>
      <c r="H56" s="383"/>
    </row>
    <row r="57" spans="1:8" x14ac:dyDescent="0.2">
      <c r="A57" s="385"/>
      <c r="B57" s="66"/>
      <c r="C57" s="121"/>
      <c r="D57" s="67"/>
      <c r="E57" s="192">
        <f t="shared" si="0"/>
        <v>0</v>
      </c>
      <c r="F57" s="381" t="str">
        <f t="shared" ref="F57" si="28">IF(A57="","",AVERAGE(C57:C60))</f>
        <v/>
      </c>
      <c r="G57" s="381" t="str">
        <f t="shared" ref="G57" si="29">IF(A57="","",SUM(D57:D60))</f>
        <v/>
      </c>
      <c r="H57" s="381" t="str">
        <f t="shared" ref="H57" si="30">IF(A57="","",AVERAGE(E57:E60))</f>
        <v/>
      </c>
    </row>
    <row r="58" spans="1:8" x14ac:dyDescent="0.2">
      <c r="A58" s="386"/>
      <c r="B58" s="66"/>
      <c r="C58" s="121"/>
      <c r="D58" s="67"/>
      <c r="E58" s="192">
        <f t="shared" si="0"/>
        <v>0</v>
      </c>
      <c r="F58" s="382"/>
      <c r="G58" s="382"/>
      <c r="H58" s="382"/>
    </row>
    <row r="59" spans="1:8" x14ac:dyDescent="0.2">
      <c r="A59" s="386"/>
      <c r="B59" s="66"/>
      <c r="C59" s="121"/>
      <c r="D59" s="67"/>
      <c r="E59" s="192">
        <f t="shared" si="0"/>
        <v>0</v>
      </c>
      <c r="F59" s="382"/>
      <c r="G59" s="382"/>
      <c r="H59" s="382"/>
    </row>
    <row r="60" spans="1:8" x14ac:dyDescent="0.2">
      <c r="A60" s="387"/>
      <c r="B60" s="66"/>
      <c r="C60" s="121"/>
      <c r="D60" s="67"/>
      <c r="E60" s="192">
        <f t="shared" si="0"/>
        <v>0</v>
      </c>
      <c r="F60" s="383"/>
      <c r="G60" s="383"/>
      <c r="H60" s="383"/>
    </row>
    <row r="61" spans="1:8" x14ac:dyDescent="0.2">
      <c r="A61" s="385"/>
      <c r="B61" s="66"/>
      <c r="C61" s="121"/>
      <c r="D61" s="67"/>
      <c r="E61" s="192">
        <f t="shared" si="0"/>
        <v>0</v>
      </c>
      <c r="F61" s="381" t="str">
        <f t="shared" ref="F61" si="31">IF(A61="","",AVERAGE(C61:C64))</f>
        <v/>
      </c>
      <c r="G61" s="381" t="str">
        <f t="shared" ref="G61" si="32">IF(A61="","",SUM(D61:D64))</f>
        <v/>
      </c>
      <c r="H61" s="381" t="str">
        <f t="shared" ref="H61" si="33">IF(A61="","",AVERAGE(E61:E64))</f>
        <v/>
      </c>
    </row>
    <row r="62" spans="1:8" x14ac:dyDescent="0.2">
      <c r="A62" s="386"/>
      <c r="B62" s="66"/>
      <c r="C62" s="121"/>
      <c r="D62" s="67"/>
      <c r="E62" s="192">
        <f t="shared" si="0"/>
        <v>0</v>
      </c>
      <c r="F62" s="382"/>
      <c r="G62" s="382"/>
      <c r="H62" s="382"/>
    </row>
    <row r="63" spans="1:8" x14ac:dyDescent="0.2">
      <c r="A63" s="386"/>
      <c r="B63" s="66"/>
      <c r="C63" s="121"/>
      <c r="D63" s="67"/>
      <c r="E63" s="192">
        <f t="shared" si="0"/>
        <v>0</v>
      </c>
      <c r="F63" s="382"/>
      <c r="G63" s="382"/>
      <c r="H63" s="382"/>
    </row>
    <row r="64" spans="1:8" x14ac:dyDescent="0.2">
      <c r="A64" s="387"/>
      <c r="B64" s="66"/>
      <c r="C64" s="121"/>
      <c r="D64" s="67"/>
      <c r="E64" s="192">
        <f t="shared" si="0"/>
        <v>0</v>
      </c>
      <c r="F64" s="383"/>
      <c r="G64" s="383"/>
      <c r="H64" s="383"/>
    </row>
    <row r="65" spans="1:8" x14ac:dyDescent="0.2">
      <c r="A65" s="385"/>
      <c r="B65" s="66"/>
      <c r="C65" s="121"/>
      <c r="D65" s="67"/>
      <c r="E65" s="192">
        <f t="shared" si="0"/>
        <v>0</v>
      </c>
      <c r="F65" s="381" t="str">
        <f t="shared" ref="F65" si="34">IF(A65="","",AVERAGE(C65:C68))</f>
        <v/>
      </c>
      <c r="G65" s="381" t="str">
        <f t="shared" ref="G65" si="35">IF(A65="","",SUM(D65:D68))</f>
        <v/>
      </c>
      <c r="H65" s="381" t="str">
        <f t="shared" ref="H65" si="36">IF(A65="","",AVERAGE(E65:E68))</f>
        <v/>
      </c>
    </row>
    <row r="66" spans="1:8" x14ac:dyDescent="0.2">
      <c r="A66" s="386"/>
      <c r="B66" s="66"/>
      <c r="C66" s="121"/>
      <c r="D66" s="67"/>
      <c r="E66" s="192">
        <f t="shared" si="0"/>
        <v>0</v>
      </c>
      <c r="F66" s="382"/>
      <c r="G66" s="382"/>
      <c r="H66" s="382"/>
    </row>
    <row r="67" spans="1:8" x14ac:dyDescent="0.2">
      <c r="A67" s="386"/>
      <c r="B67" s="66"/>
      <c r="C67" s="121"/>
      <c r="D67" s="67"/>
      <c r="E67" s="192">
        <f t="shared" si="0"/>
        <v>0</v>
      </c>
      <c r="F67" s="382"/>
      <c r="G67" s="382"/>
      <c r="H67" s="382"/>
    </row>
    <row r="68" spans="1:8" x14ac:dyDescent="0.2">
      <c r="A68" s="387"/>
      <c r="B68" s="66"/>
      <c r="C68" s="121"/>
      <c r="D68" s="67"/>
      <c r="E68" s="192">
        <f t="shared" si="0"/>
        <v>0</v>
      </c>
      <c r="F68" s="383"/>
      <c r="G68" s="383"/>
      <c r="H68" s="383"/>
    </row>
    <row r="69" spans="1:8" x14ac:dyDescent="0.2">
      <c r="A69" s="385"/>
      <c r="B69" s="66"/>
      <c r="C69" s="121"/>
      <c r="D69" s="67"/>
      <c r="E69" s="192">
        <f t="shared" si="0"/>
        <v>0</v>
      </c>
      <c r="F69" s="381" t="str">
        <f t="shared" ref="F69" si="37">IF(A69="","",AVERAGE(C69:C72))</f>
        <v/>
      </c>
      <c r="G69" s="381" t="str">
        <f t="shared" ref="G69" si="38">IF(A69="","",SUM(D69:D72))</f>
        <v/>
      </c>
      <c r="H69" s="381" t="str">
        <f t="shared" ref="H69" si="39">IF(A69="","",AVERAGE(E69:E72))</f>
        <v/>
      </c>
    </row>
    <row r="70" spans="1:8" x14ac:dyDescent="0.2">
      <c r="A70" s="386"/>
      <c r="B70" s="66"/>
      <c r="C70" s="121"/>
      <c r="D70" s="67"/>
      <c r="E70" s="192">
        <f t="shared" si="0"/>
        <v>0</v>
      </c>
      <c r="F70" s="382"/>
      <c r="G70" s="382"/>
      <c r="H70" s="382"/>
    </row>
    <row r="71" spans="1:8" x14ac:dyDescent="0.2">
      <c r="A71" s="386"/>
      <c r="B71" s="66"/>
      <c r="C71" s="121"/>
      <c r="D71" s="67"/>
      <c r="E71" s="192">
        <f t="shared" si="0"/>
        <v>0</v>
      </c>
      <c r="F71" s="382"/>
      <c r="G71" s="382"/>
      <c r="H71" s="382"/>
    </row>
    <row r="72" spans="1:8" x14ac:dyDescent="0.2">
      <c r="A72" s="387"/>
      <c r="B72" s="66"/>
      <c r="C72" s="121"/>
      <c r="D72" s="67"/>
      <c r="E72" s="192">
        <f t="shared" si="0"/>
        <v>0</v>
      </c>
      <c r="F72" s="383"/>
      <c r="G72" s="383"/>
      <c r="H72" s="383"/>
    </row>
    <row r="73" spans="1:8" x14ac:dyDescent="0.2">
      <c r="A73" s="385"/>
      <c r="B73" s="66"/>
      <c r="C73" s="121"/>
      <c r="D73" s="67"/>
      <c r="E73" s="192">
        <f t="shared" si="0"/>
        <v>0</v>
      </c>
      <c r="F73" s="381" t="str">
        <f t="shared" ref="F73" si="40">IF(A73="","",AVERAGE(C73:C76))</f>
        <v/>
      </c>
      <c r="G73" s="381" t="str">
        <f t="shared" ref="G73" si="41">IF(A73="","",SUM(D73:D76))</f>
        <v/>
      </c>
      <c r="H73" s="381" t="str">
        <f t="shared" ref="H73" si="42">IF(A73="","",AVERAGE(E73:E76))</f>
        <v/>
      </c>
    </row>
    <row r="74" spans="1:8" x14ac:dyDescent="0.2">
      <c r="A74" s="386"/>
      <c r="B74" s="66"/>
      <c r="C74" s="121"/>
      <c r="D74" s="67"/>
      <c r="E74" s="192">
        <f t="shared" si="0"/>
        <v>0</v>
      </c>
      <c r="F74" s="382"/>
      <c r="G74" s="382"/>
      <c r="H74" s="382"/>
    </row>
    <row r="75" spans="1:8" x14ac:dyDescent="0.2">
      <c r="A75" s="386"/>
      <c r="B75" s="66"/>
      <c r="C75" s="121"/>
      <c r="D75" s="67"/>
      <c r="E75" s="192">
        <f t="shared" si="0"/>
        <v>0</v>
      </c>
      <c r="F75" s="382"/>
      <c r="G75" s="382"/>
      <c r="H75" s="382"/>
    </row>
    <row r="76" spans="1:8" x14ac:dyDescent="0.2">
      <c r="A76" s="387"/>
      <c r="B76" s="66"/>
      <c r="C76" s="121"/>
      <c r="D76" s="67"/>
      <c r="E76" s="192">
        <f t="shared" si="0"/>
        <v>0</v>
      </c>
      <c r="F76" s="383"/>
      <c r="G76" s="383"/>
      <c r="H76" s="383"/>
    </row>
    <row r="77" spans="1:8" x14ac:dyDescent="0.2">
      <c r="A77" s="385"/>
      <c r="B77" s="66"/>
      <c r="C77" s="121"/>
      <c r="D77" s="67"/>
      <c r="E77" s="192">
        <f t="shared" si="0"/>
        <v>0</v>
      </c>
      <c r="F77" s="381" t="str">
        <f t="shared" ref="F77" si="43">IF(A77="","",AVERAGE(C77:C80))</f>
        <v/>
      </c>
      <c r="G77" s="381" t="str">
        <f t="shared" ref="G77" si="44">IF(A77="","",SUM(D77:D80))</f>
        <v/>
      </c>
      <c r="H77" s="381" t="str">
        <f t="shared" ref="H77" si="45">IF(A77="","",AVERAGE(E77:E80))</f>
        <v/>
      </c>
    </row>
    <row r="78" spans="1:8" x14ac:dyDescent="0.2">
      <c r="A78" s="386"/>
      <c r="B78" s="66"/>
      <c r="C78" s="121"/>
      <c r="D78" s="67"/>
      <c r="E78" s="192">
        <f t="shared" si="0"/>
        <v>0</v>
      </c>
      <c r="F78" s="382"/>
      <c r="G78" s="382"/>
      <c r="H78" s="382"/>
    </row>
    <row r="79" spans="1:8" x14ac:dyDescent="0.2">
      <c r="A79" s="386"/>
      <c r="B79" s="66"/>
      <c r="C79" s="121"/>
      <c r="D79" s="67"/>
      <c r="E79" s="192">
        <f t="shared" si="0"/>
        <v>0</v>
      </c>
      <c r="F79" s="382"/>
      <c r="G79" s="382"/>
      <c r="H79" s="382"/>
    </row>
    <row r="80" spans="1:8" x14ac:dyDescent="0.2">
      <c r="A80" s="387"/>
      <c r="B80" s="66"/>
      <c r="C80" s="121"/>
      <c r="D80" s="67"/>
      <c r="E80" s="192">
        <f t="shared" si="0"/>
        <v>0</v>
      </c>
      <c r="F80" s="383"/>
      <c r="G80" s="383"/>
      <c r="H80" s="383"/>
    </row>
    <row r="81" spans="1:8" x14ac:dyDescent="0.2">
      <c r="A81" s="385"/>
      <c r="B81" s="66"/>
      <c r="C81" s="121"/>
      <c r="D81" s="67"/>
      <c r="E81" s="192">
        <f t="shared" si="0"/>
        <v>0</v>
      </c>
      <c r="F81" s="381" t="str">
        <f t="shared" ref="F81" si="46">IF(A81="","",AVERAGE(C81:C84))</f>
        <v/>
      </c>
      <c r="G81" s="381" t="str">
        <f t="shared" ref="G81" si="47">IF(A81="","",SUM(D81:D84))</f>
        <v/>
      </c>
      <c r="H81" s="381" t="str">
        <f t="shared" ref="H81" si="48">IF(A81="","",AVERAGE(E81:E84))</f>
        <v/>
      </c>
    </row>
    <row r="82" spans="1:8" x14ac:dyDescent="0.2">
      <c r="A82" s="386"/>
      <c r="B82" s="66"/>
      <c r="C82" s="121"/>
      <c r="D82" s="67"/>
      <c r="E82" s="192">
        <f t="shared" ref="E82:E145" si="49">0.4*C82</f>
        <v>0</v>
      </c>
      <c r="F82" s="382"/>
      <c r="G82" s="382"/>
      <c r="H82" s="382"/>
    </row>
    <row r="83" spans="1:8" x14ac:dyDescent="0.2">
      <c r="A83" s="386"/>
      <c r="B83" s="66"/>
      <c r="C83" s="121"/>
      <c r="D83" s="67"/>
      <c r="E83" s="192">
        <f t="shared" si="49"/>
        <v>0</v>
      </c>
      <c r="F83" s="382"/>
      <c r="G83" s="382"/>
      <c r="H83" s="382"/>
    </row>
    <row r="84" spans="1:8" x14ac:dyDescent="0.2">
      <c r="A84" s="387"/>
      <c r="B84" s="66"/>
      <c r="C84" s="121"/>
      <c r="D84" s="67"/>
      <c r="E84" s="192">
        <f t="shared" si="49"/>
        <v>0</v>
      </c>
      <c r="F84" s="383"/>
      <c r="G84" s="383"/>
      <c r="H84" s="383"/>
    </row>
    <row r="85" spans="1:8" x14ac:dyDescent="0.2">
      <c r="A85" s="385"/>
      <c r="B85" s="66"/>
      <c r="C85" s="121"/>
      <c r="D85" s="67"/>
      <c r="E85" s="192">
        <f t="shared" si="49"/>
        <v>0</v>
      </c>
      <c r="F85" s="381" t="str">
        <f t="shared" ref="F85" si="50">IF(A85="","",AVERAGE(C85:C88))</f>
        <v/>
      </c>
      <c r="G85" s="381" t="str">
        <f t="shared" ref="G85" si="51">IF(A85="","",SUM(D85:D88))</f>
        <v/>
      </c>
      <c r="H85" s="381" t="str">
        <f t="shared" ref="H85" si="52">IF(A85="","",AVERAGE(E85:E88))</f>
        <v/>
      </c>
    </row>
    <row r="86" spans="1:8" x14ac:dyDescent="0.2">
      <c r="A86" s="386"/>
      <c r="B86" s="66"/>
      <c r="C86" s="121"/>
      <c r="D86" s="67"/>
      <c r="E86" s="192">
        <f t="shared" si="49"/>
        <v>0</v>
      </c>
      <c r="F86" s="382"/>
      <c r="G86" s="382"/>
      <c r="H86" s="382"/>
    </row>
    <row r="87" spans="1:8" x14ac:dyDescent="0.2">
      <c r="A87" s="386"/>
      <c r="B87" s="66"/>
      <c r="C87" s="121"/>
      <c r="D87" s="67"/>
      <c r="E87" s="192">
        <f t="shared" si="49"/>
        <v>0</v>
      </c>
      <c r="F87" s="382"/>
      <c r="G87" s="382"/>
      <c r="H87" s="382"/>
    </row>
    <row r="88" spans="1:8" x14ac:dyDescent="0.2">
      <c r="A88" s="387"/>
      <c r="B88" s="66"/>
      <c r="C88" s="121"/>
      <c r="D88" s="67"/>
      <c r="E88" s="192">
        <f t="shared" si="49"/>
        <v>0</v>
      </c>
      <c r="F88" s="383"/>
      <c r="G88" s="383"/>
      <c r="H88" s="383"/>
    </row>
    <row r="89" spans="1:8" x14ac:dyDescent="0.2">
      <c r="A89" s="385"/>
      <c r="B89" s="66"/>
      <c r="C89" s="121"/>
      <c r="D89" s="67"/>
      <c r="E89" s="192">
        <f t="shared" si="49"/>
        <v>0</v>
      </c>
      <c r="F89" s="381" t="str">
        <f t="shared" ref="F89" si="53">IF(A89="","",AVERAGE(C89:C92))</f>
        <v/>
      </c>
      <c r="G89" s="381" t="str">
        <f t="shared" ref="G89" si="54">IF(A89="","",SUM(D89:D92))</f>
        <v/>
      </c>
      <c r="H89" s="381" t="str">
        <f t="shared" ref="H89" si="55">IF(A89="","",AVERAGE(E89:E92))</f>
        <v/>
      </c>
    </row>
    <row r="90" spans="1:8" x14ac:dyDescent="0.2">
      <c r="A90" s="386"/>
      <c r="B90" s="66"/>
      <c r="C90" s="121"/>
      <c r="D90" s="67"/>
      <c r="E90" s="192">
        <f t="shared" si="49"/>
        <v>0</v>
      </c>
      <c r="F90" s="382"/>
      <c r="G90" s="382"/>
      <c r="H90" s="382"/>
    </row>
    <row r="91" spans="1:8" x14ac:dyDescent="0.2">
      <c r="A91" s="386"/>
      <c r="B91" s="66"/>
      <c r="C91" s="121"/>
      <c r="D91" s="67"/>
      <c r="E91" s="192">
        <f t="shared" si="49"/>
        <v>0</v>
      </c>
      <c r="F91" s="382"/>
      <c r="G91" s="382"/>
      <c r="H91" s="382"/>
    </row>
    <row r="92" spans="1:8" x14ac:dyDescent="0.2">
      <c r="A92" s="387"/>
      <c r="B92" s="66"/>
      <c r="C92" s="121"/>
      <c r="D92" s="67"/>
      <c r="E92" s="192">
        <f t="shared" si="49"/>
        <v>0</v>
      </c>
      <c r="F92" s="383"/>
      <c r="G92" s="383"/>
      <c r="H92" s="383"/>
    </row>
    <row r="93" spans="1:8" x14ac:dyDescent="0.2">
      <c r="A93" s="385"/>
      <c r="B93" s="66"/>
      <c r="C93" s="121"/>
      <c r="D93" s="67"/>
      <c r="E93" s="192">
        <f t="shared" si="49"/>
        <v>0</v>
      </c>
      <c r="F93" s="381" t="str">
        <f t="shared" ref="F93" si="56">IF(A93="","",AVERAGE(C93:C96))</f>
        <v/>
      </c>
      <c r="G93" s="381" t="str">
        <f t="shared" ref="G93" si="57">IF(A93="","",SUM(D93:D96))</f>
        <v/>
      </c>
      <c r="H93" s="381" t="str">
        <f t="shared" ref="H93" si="58">IF(A93="","",AVERAGE(E93:E96))</f>
        <v/>
      </c>
    </row>
    <row r="94" spans="1:8" x14ac:dyDescent="0.2">
      <c r="A94" s="386"/>
      <c r="B94" s="66"/>
      <c r="C94" s="121"/>
      <c r="D94" s="67"/>
      <c r="E94" s="192">
        <f t="shared" si="49"/>
        <v>0</v>
      </c>
      <c r="F94" s="382"/>
      <c r="G94" s="382"/>
      <c r="H94" s="382"/>
    </row>
    <row r="95" spans="1:8" x14ac:dyDescent="0.2">
      <c r="A95" s="386"/>
      <c r="B95" s="66"/>
      <c r="C95" s="121"/>
      <c r="D95" s="67"/>
      <c r="E95" s="192">
        <f t="shared" si="49"/>
        <v>0</v>
      </c>
      <c r="F95" s="382"/>
      <c r="G95" s="382"/>
      <c r="H95" s="382"/>
    </row>
    <row r="96" spans="1:8" x14ac:dyDescent="0.2">
      <c r="A96" s="387"/>
      <c r="B96" s="66"/>
      <c r="C96" s="121"/>
      <c r="D96" s="67"/>
      <c r="E96" s="192">
        <f t="shared" si="49"/>
        <v>0</v>
      </c>
      <c r="F96" s="383"/>
      <c r="G96" s="383"/>
      <c r="H96" s="383"/>
    </row>
    <row r="97" spans="1:8" x14ac:dyDescent="0.2">
      <c r="A97" s="385"/>
      <c r="B97" s="66"/>
      <c r="C97" s="121"/>
      <c r="D97" s="67"/>
      <c r="E97" s="192">
        <f t="shared" si="49"/>
        <v>0</v>
      </c>
      <c r="F97" s="381" t="str">
        <f t="shared" ref="F97" si="59">IF(A97="","",AVERAGE(C97:C100))</f>
        <v/>
      </c>
      <c r="G97" s="381" t="str">
        <f t="shared" ref="G97" si="60">IF(A97="","",SUM(D97:D100))</f>
        <v/>
      </c>
      <c r="H97" s="381" t="str">
        <f t="shared" ref="H97" si="61">IF(A97="","",AVERAGE(E97:E100))</f>
        <v/>
      </c>
    </row>
    <row r="98" spans="1:8" x14ac:dyDescent="0.2">
      <c r="A98" s="386"/>
      <c r="B98" s="66"/>
      <c r="C98" s="121"/>
      <c r="D98" s="67"/>
      <c r="E98" s="192">
        <f t="shared" si="49"/>
        <v>0</v>
      </c>
      <c r="F98" s="382"/>
      <c r="G98" s="382"/>
      <c r="H98" s="382"/>
    </row>
    <row r="99" spans="1:8" x14ac:dyDescent="0.2">
      <c r="A99" s="386"/>
      <c r="B99" s="66"/>
      <c r="C99" s="121"/>
      <c r="D99" s="67"/>
      <c r="E99" s="192">
        <f t="shared" si="49"/>
        <v>0</v>
      </c>
      <c r="F99" s="382"/>
      <c r="G99" s="382"/>
      <c r="H99" s="382"/>
    </row>
    <row r="100" spans="1:8" x14ac:dyDescent="0.2">
      <c r="A100" s="387"/>
      <c r="B100" s="66"/>
      <c r="C100" s="121"/>
      <c r="D100" s="67"/>
      <c r="E100" s="192">
        <f t="shared" si="49"/>
        <v>0</v>
      </c>
      <c r="F100" s="383"/>
      <c r="G100" s="383"/>
      <c r="H100" s="383"/>
    </row>
    <row r="101" spans="1:8" x14ac:dyDescent="0.2">
      <c r="A101" s="385"/>
      <c r="B101" s="66"/>
      <c r="C101" s="121"/>
      <c r="D101" s="67"/>
      <c r="E101" s="192">
        <f t="shared" si="49"/>
        <v>0</v>
      </c>
      <c r="F101" s="381" t="str">
        <f t="shared" ref="F101" si="62">IF(A101="","",AVERAGE(C101:C104))</f>
        <v/>
      </c>
      <c r="G101" s="381" t="str">
        <f t="shared" ref="G101" si="63">IF(A101="","",SUM(D101:D104))</f>
        <v/>
      </c>
      <c r="H101" s="381" t="str">
        <f t="shared" ref="H101" si="64">IF(A101="","",AVERAGE(E101:E104))</f>
        <v/>
      </c>
    </row>
    <row r="102" spans="1:8" x14ac:dyDescent="0.2">
      <c r="A102" s="386"/>
      <c r="B102" s="66"/>
      <c r="C102" s="121"/>
      <c r="D102" s="67"/>
      <c r="E102" s="192">
        <f t="shared" si="49"/>
        <v>0</v>
      </c>
      <c r="F102" s="382"/>
      <c r="G102" s="382"/>
      <c r="H102" s="382"/>
    </row>
    <row r="103" spans="1:8" x14ac:dyDescent="0.2">
      <c r="A103" s="386"/>
      <c r="B103" s="66"/>
      <c r="C103" s="121"/>
      <c r="D103" s="67"/>
      <c r="E103" s="192">
        <f t="shared" si="49"/>
        <v>0</v>
      </c>
      <c r="F103" s="382"/>
      <c r="G103" s="382"/>
      <c r="H103" s="382"/>
    </row>
    <row r="104" spans="1:8" x14ac:dyDescent="0.2">
      <c r="A104" s="387"/>
      <c r="B104" s="66"/>
      <c r="C104" s="121"/>
      <c r="D104" s="67"/>
      <c r="E104" s="192">
        <f t="shared" si="49"/>
        <v>0</v>
      </c>
      <c r="F104" s="383"/>
      <c r="G104" s="383"/>
      <c r="H104" s="383"/>
    </row>
    <row r="105" spans="1:8" x14ac:dyDescent="0.2">
      <c r="A105" s="385"/>
      <c r="B105" s="66"/>
      <c r="C105" s="121"/>
      <c r="D105" s="67"/>
      <c r="E105" s="192">
        <f t="shared" si="49"/>
        <v>0</v>
      </c>
      <c r="F105" s="381" t="str">
        <f t="shared" ref="F105" si="65">IF(A105="","",AVERAGE(C105:C108))</f>
        <v/>
      </c>
      <c r="G105" s="381" t="str">
        <f t="shared" ref="G105" si="66">IF(A105="","",SUM(D105:D108))</f>
        <v/>
      </c>
      <c r="H105" s="381" t="str">
        <f t="shared" ref="H105" si="67">IF(A105="","",AVERAGE(E105:E108))</f>
        <v/>
      </c>
    </row>
    <row r="106" spans="1:8" x14ac:dyDescent="0.2">
      <c r="A106" s="386"/>
      <c r="B106" s="66"/>
      <c r="C106" s="121"/>
      <c r="D106" s="67"/>
      <c r="E106" s="192">
        <f t="shared" si="49"/>
        <v>0</v>
      </c>
      <c r="F106" s="382"/>
      <c r="G106" s="382"/>
      <c r="H106" s="382"/>
    </row>
    <row r="107" spans="1:8" x14ac:dyDescent="0.2">
      <c r="A107" s="386"/>
      <c r="B107" s="66"/>
      <c r="C107" s="121"/>
      <c r="D107" s="67"/>
      <c r="E107" s="192">
        <f t="shared" si="49"/>
        <v>0</v>
      </c>
      <c r="F107" s="382"/>
      <c r="G107" s="382"/>
      <c r="H107" s="382"/>
    </row>
    <row r="108" spans="1:8" x14ac:dyDescent="0.2">
      <c r="A108" s="387"/>
      <c r="B108" s="66"/>
      <c r="C108" s="121"/>
      <c r="D108" s="67"/>
      <c r="E108" s="192">
        <f t="shared" si="49"/>
        <v>0</v>
      </c>
      <c r="F108" s="383"/>
      <c r="G108" s="383"/>
      <c r="H108" s="383"/>
    </row>
    <row r="109" spans="1:8" x14ac:dyDescent="0.2">
      <c r="A109" s="385"/>
      <c r="B109" s="66"/>
      <c r="C109" s="121"/>
      <c r="D109" s="67"/>
      <c r="E109" s="192">
        <f t="shared" si="49"/>
        <v>0</v>
      </c>
      <c r="F109" s="381" t="str">
        <f t="shared" ref="F109" si="68">IF(A109="","",AVERAGE(C109:C112))</f>
        <v/>
      </c>
      <c r="G109" s="381" t="str">
        <f t="shared" ref="G109" si="69">IF(A109="","",SUM(D109:D112))</f>
        <v/>
      </c>
      <c r="H109" s="381" t="str">
        <f t="shared" ref="H109" si="70">IF(A109="","",AVERAGE(E109:E112))</f>
        <v/>
      </c>
    </row>
    <row r="110" spans="1:8" x14ac:dyDescent="0.2">
      <c r="A110" s="386"/>
      <c r="B110" s="66"/>
      <c r="C110" s="121"/>
      <c r="D110" s="67"/>
      <c r="E110" s="192">
        <f t="shared" si="49"/>
        <v>0</v>
      </c>
      <c r="F110" s="382"/>
      <c r="G110" s="382"/>
      <c r="H110" s="382"/>
    </row>
    <row r="111" spans="1:8" x14ac:dyDescent="0.2">
      <c r="A111" s="386"/>
      <c r="B111" s="66"/>
      <c r="C111" s="121"/>
      <c r="D111" s="67"/>
      <c r="E111" s="192">
        <f t="shared" si="49"/>
        <v>0</v>
      </c>
      <c r="F111" s="382"/>
      <c r="G111" s="382"/>
      <c r="H111" s="382"/>
    </row>
    <row r="112" spans="1:8" x14ac:dyDescent="0.2">
      <c r="A112" s="387"/>
      <c r="B112" s="66"/>
      <c r="C112" s="121"/>
      <c r="D112" s="67"/>
      <c r="E112" s="192">
        <f t="shared" si="49"/>
        <v>0</v>
      </c>
      <c r="F112" s="383"/>
      <c r="G112" s="383"/>
      <c r="H112" s="383"/>
    </row>
    <row r="113" spans="1:8" x14ac:dyDescent="0.2">
      <c r="A113" s="385"/>
      <c r="B113" s="66"/>
      <c r="C113" s="121"/>
      <c r="D113" s="67"/>
      <c r="E113" s="192">
        <f t="shared" si="49"/>
        <v>0</v>
      </c>
      <c r="F113" s="381" t="str">
        <f t="shared" ref="F113" si="71">IF(A113="","",AVERAGE(C113:C116))</f>
        <v/>
      </c>
      <c r="G113" s="381" t="str">
        <f t="shared" ref="G113" si="72">IF(A113="","",SUM(D113:D116))</f>
        <v/>
      </c>
      <c r="H113" s="381" t="str">
        <f t="shared" ref="H113" si="73">IF(A113="","",AVERAGE(E113:E116))</f>
        <v/>
      </c>
    </row>
    <row r="114" spans="1:8" x14ac:dyDescent="0.2">
      <c r="A114" s="386"/>
      <c r="B114" s="66"/>
      <c r="C114" s="121"/>
      <c r="D114" s="67"/>
      <c r="E114" s="192">
        <f t="shared" si="49"/>
        <v>0</v>
      </c>
      <c r="F114" s="382"/>
      <c r="G114" s="382"/>
      <c r="H114" s="382"/>
    </row>
    <row r="115" spans="1:8" x14ac:dyDescent="0.2">
      <c r="A115" s="386"/>
      <c r="B115" s="66"/>
      <c r="C115" s="121"/>
      <c r="D115" s="67"/>
      <c r="E115" s="192">
        <f t="shared" si="49"/>
        <v>0</v>
      </c>
      <c r="F115" s="382"/>
      <c r="G115" s="382"/>
      <c r="H115" s="382"/>
    </row>
    <row r="116" spans="1:8" x14ac:dyDescent="0.2">
      <c r="A116" s="387"/>
      <c r="B116" s="66"/>
      <c r="C116" s="121"/>
      <c r="D116" s="67"/>
      <c r="E116" s="192">
        <f t="shared" si="49"/>
        <v>0</v>
      </c>
      <c r="F116" s="383"/>
      <c r="G116" s="383"/>
      <c r="H116" s="383"/>
    </row>
    <row r="117" spans="1:8" x14ac:dyDescent="0.2">
      <c r="A117" s="385"/>
      <c r="B117" s="66"/>
      <c r="C117" s="121"/>
      <c r="D117" s="67"/>
      <c r="E117" s="192">
        <f t="shared" si="49"/>
        <v>0</v>
      </c>
      <c r="F117" s="381" t="str">
        <f t="shared" ref="F117" si="74">IF(A117="","",AVERAGE(C117:C120))</f>
        <v/>
      </c>
      <c r="G117" s="381" t="str">
        <f t="shared" ref="G117" si="75">IF(A117="","",SUM(D117:D120))</f>
        <v/>
      </c>
      <c r="H117" s="381" t="str">
        <f t="shared" ref="H117" si="76">IF(A117="","",AVERAGE(E117:E120))</f>
        <v/>
      </c>
    </row>
    <row r="118" spans="1:8" x14ac:dyDescent="0.2">
      <c r="A118" s="386"/>
      <c r="B118" s="66"/>
      <c r="C118" s="121"/>
      <c r="D118" s="67"/>
      <c r="E118" s="192">
        <f t="shared" si="49"/>
        <v>0</v>
      </c>
      <c r="F118" s="382"/>
      <c r="G118" s="382"/>
      <c r="H118" s="382"/>
    </row>
    <row r="119" spans="1:8" x14ac:dyDescent="0.2">
      <c r="A119" s="386"/>
      <c r="B119" s="66"/>
      <c r="C119" s="121"/>
      <c r="D119" s="67"/>
      <c r="E119" s="192">
        <f t="shared" si="49"/>
        <v>0</v>
      </c>
      <c r="F119" s="382"/>
      <c r="G119" s="382"/>
      <c r="H119" s="382"/>
    </row>
    <row r="120" spans="1:8" x14ac:dyDescent="0.2">
      <c r="A120" s="387"/>
      <c r="B120" s="66"/>
      <c r="C120" s="121"/>
      <c r="D120" s="67"/>
      <c r="E120" s="192">
        <f t="shared" si="49"/>
        <v>0</v>
      </c>
      <c r="F120" s="383"/>
      <c r="G120" s="383"/>
      <c r="H120" s="383"/>
    </row>
    <row r="121" spans="1:8" x14ac:dyDescent="0.2">
      <c r="A121" s="385"/>
      <c r="B121" s="66"/>
      <c r="C121" s="121"/>
      <c r="D121" s="67"/>
      <c r="E121" s="192">
        <f t="shared" si="49"/>
        <v>0</v>
      </c>
      <c r="F121" s="381" t="str">
        <f t="shared" ref="F121" si="77">IF(A121="","",AVERAGE(C121:C124))</f>
        <v/>
      </c>
      <c r="G121" s="381" t="str">
        <f t="shared" ref="G121" si="78">IF(A121="","",SUM(D121:D124))</f>
        <v/>
      </c>
      <c r="H121" s="381" t="str">
        <f t="shared" ref="H121" si="79">IF(A121="","",AVERAGE(E121:E124))</f>
        <v/>
      </c>
    </row>
    <row r="122" spans="1:8" x14ac:dyDescent="0.2">
      <c r="A122" s="386"/>
      <c r="B122" s="66"/>
      <c r="C122" s="121"/>
      <c r="D122" s="67"/>
      <c r="E122" s="192">
        <f t="shared" si="49"/>
        <v>0</v>
      </c>
      <c r="F122" s="382"/>
      <c r="G122" s="382"/>
      <c r="H122" s="382"/>
    </row>
    <row r="123" spans="1:8" x14ac:dyDescent="0.2">
      <c r="A123" s="386"/>
      <c r="B123" s="66"/>
      <c r="C123" s="121"/>
      <c r="D123" s="67"/>
      <c r="E123" s="192">
        <f t="shared" si="49"/>
        <v>0</v>
      </c>
      <c r="F123" s="382"/>
      <c r="G123" s="382"/>
      <c r="H123" s="382"/>
    </row>
    <row r="124" spans="1:8" x14ac:dyDescent="0.2">
      <c r="A124" s="387"/>
      <c r="B124" s="66"/>
      <c r="C124" s="121"/>
      <c r="D124" s="67"/>
      <c r="E124" s="192">
        <f t="shared" si="49"/>
        <v>0</v>
      </c>
      <c r="F124" s="383"/>
      <c r="G124" s="383"/>
      <c r="H124" s="383"/>
    </row>
    <row r="125" spans="1:8" x14ac:dyDescent="0.2">
      <c r="A125" s="385"/>
      <c r="B125" s="66"/>
      <c r="C125" s="121"/>
      <c r="D125" s="67"/>
      <c r="E125" s="192">
        <f t="shared" si="49"/>
        <v>0</v>
      </c>
      <c r="F125" s="381" t="str">
        <f t="shared" ref="F125" si="80">IF(A125="","",AVERAGE(C125:C128))</f>
        <v/>
      </c>
      <c r="G125" s="381" t="str">
        <f t="shared" ref="G125" si="81">IF(A125="","",SUM(D125:D128))</f>
        <v/>
      </c>
      <c r="H125" s="381" t="str">
        <f t="shared" ref="H125" si="82">IF(A125="","",AVERAGE(E125:E128))</f>
        <v/>
      </c>
    </row>
    <row r="126" spans="1:8" x14ac:dyDescent="0.2">
      <c r="A126" s="386"/>
      <c r="B126" s="66"/>
      <c r="C126" s="121"/>
      <c r="D126" s="67"/>
      <c r="E126" s="192">
        <f t="shared" si="49"/>
        <v>0</v>
      </c>
      <c r="F126" s="382"/>
      <c r="G126" s="382"/>
      <c r="H126" s="382"/>
    </row>
    <row r="127" spans="1:8" x14ac:dyDescent="0.2">
      <c r="A127" s="386"/>
      <c r="B127" s="66"/>
      <c r="C127" s="121"/>
      <c r="D127" s="67"/>
      <c r="E127" s="192">
        <f t="shared" si="49"/>
        <v>0</v>
      </c>
      <c r="F127" s="382"/>
      <c r="G127" s="382"/>
      <c r="H127" s="382"/>
    </row>
    <row r="128" spans="1:8" x14ac:dyDescent="0.2">
      <c r="A128" s="387"/>
      <c r="B128" s="66"/>
      <c r="C128" s="121"/>
      <c r="D128" s="67"/>
      <c r="E128" s="192">
        <f t="shared" si="49"/>
        <v>0</v>
      </c>
      <c r="F128" s="383"/>
      <c r="G128" s="383"/>
      <c r="H128" s="383"/>
    </row>
    <row r="129" spans="1:8" x14ac:dyDescent="0.2">
      <c r="A129" s="385"/>
      <c r="B129" s="66"/>
      <c r="C129" s="121"/>
      <c r="D129" s="67"/>
      <c r="E129" s="192">
        <f t="shared" si="49"/>
        <v>0</v>
      </c>
      <c r="F129" s="381" t="str">
        <f t="shared" ref="F129" si="83">IF(A129="","",AVERAGE(C129:C132))</f>
        <v/>
      </c>
      <c r="G129" s="381" t="str">
        <f t="shared" ref="G129" si="84">IF(A129="","",SUM(D129:D132))</f>
        <v/>
      </c>
      <c r="H129" s="381" t="str">
        <f t="shared" ref="H129" si="85">IF(A129="","",AVERAGE(E129:E132))</f>
        <v/>
      </c>
    </row>
    <row r="130" spans="1:8" x14ac:dyDescent="0.2">
      <c r="A130" s="386"/>
      <c r="B130" s="66"/>
      <c r="C130" s="121"/>
      <c r="D130" s="67"/>
      <c r="E130" s="192">
        <f t="shared" si="49"/>
        <v>0</v>
      </c>
      <c r="F130" s="382"/>
      <c r="G130" s="382"/>
      <c r="H130" s="382"/>
    </row>
    <row r="131" spans="1:8" x14ac:dyDescent="0.2">
      <c r="A131" s="386"/>
      <c r="B131" s="66"/>
      <c r="C131" s="121"/>
      <c r="D131" s="67"/>
      <c r="E131" s="192">
        <f t="shared" si="49"/>
        <v>0</v>
      </c>
      <c r="F131" s="382"/>
      <c r="G131" s="382"/>
      <c r="H131" s="382"/>
    </row>
    <row r="132" spans="1:8" x14ac:dyDescent="0.2">
      <c r="A132" s="387"/>
      <c r="B132" s="66"/>
      <c r="C132" s="121"/>
      <c r="D132" s="67"/>
      <c r="E132" s="192">
        <f t="shared" si="49"/>
        <v>0</v>
      </c>
      <c r="F132" s="383"/>
      <c r="G132" s="383"/>
      <c r="H132" s="383"/>
    </row>
    <row r="133" spans="1:8" x14ac:dyDescent="0.2">
      <c r="A133" s="385"/>
      <c r="B133" s="66"/>
      <c r="C133" s="121"/>
      <c r="D133" s="67"/>
      <c r="E133" s="192">
        <f t="shared" si="49"/>
        <v>0</v>
      </c>
      <c r="F133" s="381" t="str">
        <f t="shared" ref="F133" si="86">IF(A133="","",AVERAGE(C133:C136))</f>
        <v/>
      </c>
      <c r="G133" s="381" t="str">
        <f t="shared" ref="G133" si="87">IF(A133="","",SUM(D133:D136))</f>
        <v/>
      </c>
      <c r="H133" s="381" t="str">
        <f t="shared" ref="H133" si="88">IF(A133="","",AVERAGE(E133:E136))</f>
        <v/>
      </c>
    </row>
    <row r="134" spans="1:8" x14ac:dyDescent="0.2">
      <c r="A134" s="386"/>
      <c r="B134" s="66"/>
      <c r="C134" s="121"/>
      <c r="D134" s="67"/>
      <c r="E134" s="192">
        <f t="shared" si="49"/>
        <v>0</v>
      </c>
      <c r="F134" s="382"/>
      <c r="G134" s="382"/>
      <c r="H134" s="382"/>
    </row>
    <row r="135" spans="1:8" x14ac:dyDescent="0.2">
      <c r="A135" s="386"/>
      <c r="B135" s="66"/>
      <c r="C135" s="121"/>
      <c r="D135" s="67"/>
      <c r="E135" s="192">
        <f t="shared" si="49"/>
        <v>0</v>
      </c>
      <c r="F135" s="382"/>
      <c r="G135" s="382"/>
      <c r="H135" s="382"/>
    </row>
    <row r="136" spans="1:8" x14ac:dyDescent="0.2">
      <c r="A136" s="387"/>
      <c r="B136" s="66"/>
      <c r="C136" s="121"/>
      <c r="D136" s="67"/>
      <c r="E136" s="192">
        <f t="shared" si="49"/>
        <v>0</v>
      </c>
      <c r="F136" s="383"/>
      <c r="G136" s="383"/>
      <c r="H136" s="383"/>
    </row>
    <row r="137" spans="1:8" x14ac:dyDescent="0.2">
      <c r="A137" s="385"/>
      <c r="B137" s="66"/>
      <c r="C137" s="121"/>
      <c r="D137" s="67"/>
      <c r="E137" s="192">
        <f t="shared" si="49"/>
        <v>0</v>
      </c>
      <c r="F137" s="381" t="str">
        <f t="shared" ref="F137" si="89">IF(A137="","",AVERAGE(C137:C140))</f>
        <v/>
      </c>
      <c r="G137" s="381" t="str">
        <f t="shared" ref="G137" si="90">IF(A137="","",SUM(D137:D140))</f>
        <v/>
      </c>
      <c r="H137" s="381" t="str">
        <f t="shared" ref="H137" si="91">IF(A137="","",AVERAGE(E137:E140))</f>
        <v/>
      </c>
    </row>
    <row r="138" spans="1:8" x14ac:dyDescent="0.2">
      <c r="A138" s="386"/>
      <c r="B138" s="66"/>
      <c r="C138" s="121"/>
      <c r="D138" s="67"/>
      <c r="E138" s="192">
        <f t="shared" si="49"/>
        <v>0</v>
      </c>
      <c r="F138" s="382"/>
      <c r="G138" s="382"/>
      <c r="H138" s="382"/>
    </row>
    <row r="139" spans="1:8" x14ac:dyDescent="0.2">
      <c r="A139" s="386"/>
      <c r="B139" s="66"/>
      <c r="C139" s="121"/>
      <c r="D139" s="67"/>
      <c r="E139" s="192">
        <f t="shared" si="49"/>
        <v>0</v>
      </c>
      <c r="F139" s="382"/>
      <c r="G139" s="382"/>
      <c r="H139" s="382"/>
    </row>
    <row r="140" spans="1:8" x14ac:dyDescent="0.2">
      <c r="A140" s="387"/>
      <c r="B140" s="66"/>
      <c r="C140" s="121"/>
      <c r="D140" s="67"/>
      <c r="E140" s="192">
        <f t="shared" si="49"/>
        <v>0</v>
      </c>
      <c r="F140" s="383"/>
      <c r="G140" s="383"/>
      <c r="H140" s="383"/>
    </row>
    <row r="141" spans="1:8" x14ac:dyDescent="0.2">
      <c r="A141" s="385"/>
      <c r="B141" s="66"/>
      <c r="C141" s="121"/>
      <c r="D141" s="67"/>
      <c r="E141" s="192">
        <f t="shared" si="49"/>
        <v>0</v>
      </c>
      <c r="F141" s="381" t="str">
        <f t="shared" ref="F141" si="92">IF(A141="","",AVERAGE(C141:C144))</f>
        <v/>
      </c>
      <c r="G141" s="381" t="str">
        <f t="shared" ref="G141" si="93">IF(A141="","",SUM(D141:D144))</f>
        <v/>
      </c>
      <c r="H141" s="381" t="str">
        <f t="shared" ref="H141" si="94">IF(A141="","",AVERAGE(E141:E144))</f>
        <v/>
      </c>
    </row>
    <row r="142" spans="1:8" x14ac:dyDescent="0.2">
      <c r="A142" s="386"/>
      <c r="B142" s="66"/>
      <c r="C142" s="121"/>
      <c r="D142" s="67"/>
      <c r="E142" s="192">
        <f t="shared" si="49"/>
        <v>0</v>
      </c>
      <c r="F142" s="382"/>
      <c r="G142" s="382"/>
      <c r="H142" s="382"/>
    </row>
    <row r="143" spans="1:8" x14ac:dyDescent="0.2">
      <c r="A143" s="386"/>
      <c r="B143" s="66"/>
      <c r="C143" s="121"/>
      <c r="D143" s="67"/>
      <c r="E143" s="192">
        <f t="shared" si="49"/>
        <v>0</v>
      </c>
      <c r="F143" s="382"/>
      <c r="G143" s="382"/>
      <c r="H143" s="382"/>
    </row>
    <row r="144" spans="1:8" x14ac:dyDescent="0.2">
      <c r="A144" s="387"/>
      <c r="B144" s="66"/>
      <c r="C144" s="121"/>
      <c r="D144" s="67"/>
      <c r="E144" s="192">
        <f t="shared" si="49"/>
        <v>0</v>
      </c>
      <c r="F144" s="383"/>
      <c r="G144" s="383"/>
      <c r="H144" s="383"/>
    </row>
    <row r="145" spans="1:8" x14ac:dyDescent="0.2">
      <c r="A145" s="385"/>
      <c r="B145" s="66"/>
      <c r="C145" s="121"/>
      <c r="D145" s="67"/>
      <c r="E145" s="192">
        <f t="shared" si="49"/>
        <v>0</v>
      </c>
      <c r="F145" s="381" t="str">
        <f t="shared" ref="F145" si="95">IF(A145="","",AVERAGE(C145:C148))</f>
        <v/>
      </c>
      <c r="G145" s="381" t="str">
        <f t="shared" ref="G145" si="96">IF(A145="","",SUM(D145:D148))</f>
        <v/>
      </c>
      <c r="H145" s="381" t="str">
        <f t="shared" ref="H145" si="97">IF(A145="","",AVERAGE(E145:E148))</f>
        <v/>
      </c>
    </row>
    <row r="146" spans="1:8" x14ac:dyDescent="0.2">
      <c r="A146" s="386"/>
      <c r="B146" s="66"/>
      <c r="C146" s="121"/>
      <c r="D146" s="67"/>
      <c r="E146" s="192">
        <f t="shared" ref="E146:E209" si="98">0.4*C146</f>
        <v>0</v>
      </c>
      <c r="F146" s="382"/>
      <c r="G146" s="382"/>
      <c r="H146" s="382"/>
    </row>
    <row r="147" spans="1:8" x14ac:dyDescent="0.2">
      <c r="A147" s="386"/>
      <c r="B147" s="66"/>
      <c r="C147" s="121"/>
      <c r="D147" s="67"/>
      <c r="E147" s="192">
        <f t="shared" si="98"/>
        <v>0</v>
      </c>
      <c r="F147" s="382"/>
      <c r="G147" s="382"/>
      <c r="H147" s="382"/>
    </row>
    <row r="148" spans="1:8" x14ac:dyDescent="0.2">
      <c r="A148" s="387"/>
      <c r="B148" s="66"/>
      <c r="C148" s="121"/>
      <c r="D148" s="67"/>
      <c r="E148" s="192">
        <f t="shared" si="98"/>
        <v>0</v>
      </c>
      <c r="F148" s="383"/>
      <c r="G148" s="383"/>
      <c r="H148" s="383"/>
    </row>
    <row r="149" spans="1:8" x14ac:dyDescent="0.2">
      <c r="A149" s="385"/>
      <c r="B149" s="66"/>
      <c r="C149" s="121"/>
      <c r="D149" s="67"/>
      <c r="E149" s="192">
        <f t="shared" si="98"/>
        <v>0</v>
      </c>
      <c r="F149" s="381" t="str">
        <f t="shared" ref="F149" si="99">IF(A149="","",AVERAGE(C149:C152))</f>
        <v/>
      </c>
      <c r="G149" s="381" t="str">
        <f t="shared" ref="G149" si="100">IF(A149="","",SUM(D149:D152))</f>
        <v/>
      </c>
      <c r="H149" s="381" t="str">
        <f t="shared" ref="H149" si="101">IF(A149="","",AVERAGE(E149:E152))</f>
        <v/>
      </c>
    </row>
    <row r="150" spans="1:8" x14ac:dyDescent="0.2">
      <c r="A150" s="386"/>
      <c r="B150" s="66"/>
      <c r="C150" s="121"/>
      <c r="D150" s="67"/>
      <c r="E150" s="192">
        <f t="shared" si="98"/>
        <v>0</v>
      </c>
      <c r="F150" s="382"/>
      <c r="G150" s="382"/>
      <c r="H150" s="382"/>
    </row>
    <row r="151" spans="1:8" x14ac:dyDescent="0.2">
      <c r="A151" s="386"/>
      <c r="B151" s="66"/>
      <c r="C151" s="121"/>
      <c r="D151" s="67"/>
      <c r="E151" s="192">
        <f t="shared" si="98"/>
        <v>0</v>
      </c>
      <c r="F151" s="382"/>
      <c r="G151" s="382"/>
      <c r="H151" s="382"/>
    </row>
    <row r="152" spans="1:8" x14ac:dyDescent="0.2">
      <c r="A152" s="387"/>
      <c r="B152" s="66"/>
      <c r="C152" s="121"/>
      <c r="D152" s="67"/>
      <c r="E152" s="192">
        <f t="shared" si="98"/>
        <v>0</v>
      </c>
      <c r="F152" s="383"/>
      <c r="G152" s="383"/>
      <c r="H152" s="383"/>
    </row>
    <row r="153" spans="1:8" x14ac:dyDescent="0.2">
      <c r="A153" s="385"/>
      <c r="B153" s="66"/>
      <c r="C153" s="121"/>
      <c r="D153" s="67"/>
      <c r="E153" s="192">
        <f t="shared" si="98"/>
        <v>0</v>
      </c>
      <c r="F153" s="381" t="str">
        <f t="shared" ref="F153" si="102">IF(A153="","",AVERAGE(C153:C156))</f>
        <v/>
      </c>
      <c r="G153" s="381" t="str">
        <f t="shared" ref="G153" si="103">IF(A153="","",SUM(D153:D156))</f>
        <v/>
      </c>
      <c r="H153" s="381" t="str">
        <f t="shared" ref="H153" si="104">IF(A153="","",AVERAGE(E153:E156))</f>
        <v/>
      </c>
    </row>
    <row r="154" spans="1:8" x14ac:dyDescent="0.2">
      <c r="A154" s="386"/>
      <c r="B154" s="66"/>
      <c r="C154" s="121"/>
      <c r="D154" s="67"/>
      <c r="E154" s="192">
        <f t="shared" si="98"/>
        <v>0</v>
      </c>
      <c r="F154" s="382"/>
      <c r="G154" s="382"/>
      <c r="H154" s="382"/>
    </row>
    <row r="155" spans="1:8" x14ac:dyDescent="0.2">
      <c r="A155" s="386"/>
      <c r="B155" s="66"/>
      <c r="C155" s="121"/>
      <c r="D155" s="67"/>
      <c r="E155" s="192">
        <f t="shared" si="98"/>
        <v>0</v>
      </c>
      <c r="F155" s="382"/>
      <c r="G155" s="382"/>
      <c r="H155" s="382"/>
    </row>
    <row r="156" spans="1:8" x14ac:dyDescent="0.2">
      <c r="A156" s="387"/>
      <c r="B156" s="66"/>
      <c r="C156" s="121"/>
      <c r="D156" s="67"/>
      <c r="E156" s="192">
        <f t="shared" si="98"/>
        <v>0</v>
      </c>
      <c r="F156" s="383"/>
      <c r="G156" s="383"/>
      <c r="H156" s="383"/>
    </row>
    <row r="157" spans="1:8" x14ac:dyDescent="0.2">
      <c r="A157" s="385"/>
      <c r="B157" s="66"/>
      <c r="C157" s="121"/>
      <c r="D157" s="67"/>
      <c r="E157" s="192">
        <f t="shared" si="98"/>
        <v>0</v>
      </c>
      <c r="F157" s="381" t="str">
        <f t="shared" ref="F157" si="105">IF(A157="","",AVERAGE(C157:C160))</f>
        <v/>
      </c>
      <c r="G157" s="381" t="str">
        <f t="shared" ref="G157" si="106">IF(A157="","",SUM(D157:D160))</f>
        <v/>
      </c>
      <c r="H157" s="381" t="str">
        <f t="shared" ref="H157" si="107">IF(A157="","",AVERAGE(E157:E160))</f>
        <v/>
      </c>
    </row>
    <row r="158" spans="1:8" x14ac:dyDescent="0.2">
      <c r="A158" s="386"/>
      <c r="B158" s="66"/>
      <c r="C158" s="121"/>
      <c r="D158" s="67"/>
      <c r="E158" s="192">
        <f t="shared" si="98"/>
        <v>0</v>
      </c>
      <c r="F158" s="382"/>
      <c r="G158" s="382"/>
      <c r="H158" s="382"/>
    </row>
    <row r="159" spans="1:8" x14ac:dyDescent="0.2">
      <c r="A159" s="386"/>
      <c r="B159" s="66"/>
      <c r="C159" s="121"/>
      <c r="D159" s="67"/>
      <c r="E159" s="192">
        <f t="shared" si="98"/>
        <v>0</v>
      </c>
      <c r="F159" s="382"/>
      <c r="G159" s="382"/>
      <c r="H159" s="382"/>
    </row>
    <row r="160" spans="1:8" x14ac:dyDescent="0.2">
      <c r="A160" s="387"/>
      <c r="B160" s="66"/>
      <c r="C160" s="121"/>
      <c r="D160" s="67"/>
      <c r="E160" s="192">
        <f t="shared" si="98"/>
        <v>0</v>
      </c>
      <c r="F160" s="383"/>
      <c r="G160" s="383"/>
      <c r="H160" s="383"/>
    </row>
    <row r="161" spans="1:8" x14ac:dyDescent="0.2">
      <c r="A161" s="385"/>
      <c r="B161" s="66"/>
      <c r="C161" s="121"/>
      <c r="D161" s="67"/>
      <c r="E161" s="192">
        <f t="shared" si="98"/>
        <v>0</v>
      </c>
      <c r="F161" s="381" t="str">
        <f t="shared" ref="F161" si="108">IF(A161="","",AVERAGE(C161:C164))</f>
        <v/>
      </c>
      <c r="G161" s="381" t="str">
        <f t="shared" ref="G161" si="109">IF(A161="","",SUM(D161:D164))</f>
        <v/>
      </c>
      <c r="H161" s="381" t="str">
        <f t="shared" ref="H161" si="110">IF(A161="","",AVERAGE(E161:E164))</f>
        <v/>
      </c>
    </row>
    <row r="162" spans="1:8" x14ac:dyDescent="0.2">
      <c r="A162" s="386"/>
      <c r="B162" s="66"/>
      <c r="C162" s="121"/>
      <c r="D162" s="67"/>
      <c r="E162" s="192">
        <f t="shared" si="98"/>
        <v>0</v>
      </c>
      <c r="F162" s="382"/>
      <c r="G162" s="382"/>
      <c r="H162" s="382"/>
    </row>
    <row r="163" spans="1:8" x14ac:dyDescent="0.2">
      <c r="A163" s="386"/>
      <c r="B163" s="66"/>
      <c r="C163" s="121"/>
      <c r="D163" s="67"/>
      <c r="E163" s="192">
        <f t="shared" si="98"/>
        <v>0</v>
      </c>
      <c r="F163" s="382"/>
      <c r="G163" s="382"/>
      <c r="H163" s="382"/>
    </row>
    <row r="164" spans="1:8" x14ac:dyDescent="0.2">
      <c r="A164" s="387"/>
      <c r="B164" s="66"/>
      <c r="C164" s="121"/>
      <c r="D164" s="67"/>
      <c r="E164" s="192">
        <f t="shared" si="98"/>
        <v>0</v>
      </c>
      <c r="F164" s="383"/>
      <c r="G164" s="383"/>
      <c r="H164" s="383"/>
    </row>
    <row r="165" spans="1:8" x14ac:dyDescent="0.2">
      <c r="A165" s="385"/>
      <c r="B165" s="66"/>
      <c r="C165" s="121"/>
      <c r="D165" s="67"/>
      <c r="E165" s="192">
        <f t="shared" si="98"/>
        <v>0</v>
      </c>
      <c r="F165" s="381" t="str">
        <f t="shared" ref="F165" si="111">IF(A165="","",AVERAGE(C165:C168))</f>
        <v/>
      </c>
      <c r="G165" s="381" t="str">
        <f t="shared" ref="G165" si="112">IF(A165="","",SUM(D165:D168))</f>
        <v/>
      </c>
      <c r="H165" s="381" t="str">
        <f t="shared" ref="H165" si="113">IF(A165="","",AVERAGE(E165:E168))</f>
        <v/>
      </c>
    </row>
    <row r="166" spans="1:8" x14ac:dyDescent="0.2">
      <c r="A166" s="386"/>
      <c r="B166" s="66"/>
      <c r="C166" s="121"/>
      <c r="D166" s="67"/>
      <c r="E166" s="192">
        <f t="shared" si="98"/>
        <v>0</v>
      </c>
      <c r="F166" s="382"/>
      <c r="G166" s="382"/>
      <c r="H166" s="382"/>
    </row>
    <row r="167" spans="1:8" x14ac:dyDescent="0.2">
      <c r="A167" s="386"/>
      <c r="B167" s="66"/>
      <c r="C167" s="121"/>
      <c r="D167" s="67"/>
      <c r="E167" s="192">
        <f t="shared" si="98"/>
        <v>0</v>
      </c>
      <c r="F167" s="382"/>
      <c r="G167" s="382"/>
      <c r="H167" s="382"/>
    </row>
    <row r="168" spans="1:8" x14ac:dyDescent="0.2">
      <c r="A168" s="387"/>
      <c r="B168" s="66"/>
      <c r="C168" s="121"/>
      <c r="D168" s="67"/>
      <c r="E168" s="192">
        <f t="shared" si="98"/>
        <v>0</v>
      </c>
      <c r="F168" s="383"/>
      <c r="G168" s="383"/>
      <c r="H168" s="383"/>
    </row>
    <row r="169" spans="1:8" x14ac:dyDescent="0.2">
      <c r="A169" s="385"/>
      <c r="B169" s="66"/>
      <c r="C169" s="121"/>
      <c r="D169" s="67"/>
      <c r="E169" s="192">
        <f t="shared" si="98"/>
        <v>0</v>
      </c>
      <c r="F169" s="381" t="str">
        <f t="shared" ref="F169" si="114">IF(A169="","",AVERAGE(C169:C172))</f>
        <v/>
      </c>
      <c r="G169" s="381" t="str">
        <f t="shared" ref="G169" si="115">IF(A169="","",SUM(D169:D172))</f>
        <v/>
      </c>
      <c r="H169" s="381" t="str">
        <f t="shared" ref="H169" si="116">IF(A169="","",AVERAGE(E169:E172))</f>
        <v/>
      </c>
    </row>
    <row r="170" spans="1:8" x14ac:dyDescent="0.2">
      <c r="A170" s="386"/>
      <c r="B170" s="66"/>
      <c r="C170" s="121"/>
      <c r="D170" s="67"/>
      <c r="E170" s="192">
        <f t="shared" si="98"/>
        <v>0</v>
      </c>
      <c r="F170" s="382"/>
      <c r="G170" s="382"/>
      <c r="H170" s="382"/>
    </row>
    <row r="171" spans="1:8" x14ac:dyDescent="0.2">
      <c r="A171" s="386"/>
      <c r="B171" s="66"/>
      <c r="C171" s="121"/>
      <c r="D171" s="67"/>
      <c r="E171" s="192">
        <f t="shared" si="98"/>
        <v>0</v>
      </c>
      <c r="F171" s="382"/>
      <c r="G171" s="382"/>
      <c r="H171" s="382"/>
    </row>
    <row r="172" spans="1:8" x14ac:dyDescent="0.2">
      <c r="A172" s="387"/>
      <c r="B172" s="66"/>
      <c r="C172" s="121"/>
      <c r="D172" s="67"/>
      <c r="E172" s="192">
        <f t="shared" si="98"/>
        <v>0</v>
      </c>
      <c r="F172" s="383"/>
      <c r="G172" s="383"/>
      <c r="H172" s="383"/>
    </row>
    <row r="173" spans="1:8" x14ac:dyDescent="0.2">
      <c r="A173" s="385"/>
      <c r="B173" s="66"/>
      <c r="C173" s="121"/>
      <c r="D173" s="67"/>
      <c r="E173" s="192">
        <f t="shared" si="98"/>
        <v>0</v>
      </c>
      <c r="F173" s="381" t="str">
        <f t="shared" ref="F173" si="117">IF(A173="","",AVERAGE(C173:C176))</f>
        <v/>
      </c>
      <c r="G173" s="381" t="str">
        <f t="shared" ref="G173" si="118">IF(A173="","",SUM(D173:D176))</f>
        <v/>
      </c>
      <c r="H173" s="381" t="str">
        <f t="shared" ref="H173" si="119">IF(A173="","",AVERAGE(E173:E176))</f>
        <v/>
      </c>
    </row>
    <row r="174" spans="1:8" x14ac:dyDescent="0.2">
      <c r="A174" s="386"/>
      <c r="B174" s="66"/>
      <c r="C174" s="121"/>
      <c r="D174" s="67"/>
      <c r="E174" s="192">
        <f t="shared" si="98"/>
        <v>0</v>
      </c>
      <c r="F174" s="382"/>
      <c r="G174" s="382"/>
      <c r="H174" s="382"/>
    </row>
    <row r="175" spans="1:8" x14ac:dyDescent="0.2">
      <c r="A175" s="386"/>
      <c r="B175" s="66"/>
      <c r="C175" s="121"/>
      <c r="D175" s="67"/>
      <c r="E175" s="192">
        <f t="shared" si="98"/>
        <v>0</v>
      </c>
      <c r="F175" s="382"/>
      <c r="G175" s="382"/>
      <c r="H175" s="382"/>
    </row>
    <row r="176" spans="1:8" x14ac:dyDescent="0.2">
      <c r="A176" s="387"/>
      <c r="B176" s="66"/>
      <c r="C176" s="121"/>
      <c r="D176" s="67"/>
      <c r="E176" s="192">
        <f t="shared" si="98"/>
        <v>0</v>
      </c>
      <c r="F176" s="383"/>
      <c r="G176" s="383"/>
      <c r="H176" s="383"/>
    </row>
    <row r="177" spans="1:8" x14ac:dyDescent="0.2">
      <c r="A177" s="385"/>
      <c r="B177" s="66"/>
      <c r="C177" s="121"/>
      <c r="D177" s="67"/>
      <c r="E177" s="192">
        <f t="shared" si="98"/>
        <v>0</v>
      </c>
      <c r="F177" s="381" t="str">
        <f t="shared" ref="F177" si="120">IF(A177="","",AVERAGE(C177:C180))</f>
        <v/>
      </c>
      <c r="G177" s="381" t="str">
        <f t="shared" ref="G177" si="121">IF(A177="","",SUM(D177:D180))</f>
        <v/>
      </c>
      <c r="H177" s="381" t="str">
        <f t="shared" ref="H177" si="122">IF(A177="","",AVERAGE(E177:E180))</f>
        <v/>
      </c>
    </row>
    <row r="178" spans="1:8" x14ac:dyDescent="0.2">
      <c r="A178" s="386"/>
      <c r="B178" s="66"/>
      <c r="C178" s="121"/>
      <c r="D178" s="67"/>
      <c r="E178" s="192">
        <f t="shared" si="98"/>
        <v>0</v>
      </c>
      <c r="F178" s="382"/>
      <c r="G178" s="382"/>
      <c r="H178" s="382"/>
    </row>
    <row r="179" spans="1:8" x14ac:dyDescent="0.2">
      <c r="A179" s="386"/>
      <c r="B179" s="66"/>
      <c r="C179" s="121"/>
      <c r="D179" s="67"/>
      <c r="E179" s="192">
        <f t="shared" si="98"/>
        <v>0</v>
      </c>
      <c r="F179" s="382"/>
      <c r="G179" s="382"/>
      <c r="H179" s="382"/>
    </row>
    <row r="180" spans="1:8" x14ac:dyDescent="0.2">
      <c r="A180" s="387"/>
      <c r="B180" s="66"/>
      <c r="C180" s="121"/>
      <c r="D180" s="67"/>
      <c r="E180" s="192">
        <f t="shared" si="98"/>
        <v>0</v>
      </c>
      <c r="F180" s="383"/>
      <c r="G180" s="383"/>
      <c r="H180" s="383"/>
    </row>
    <row r="181" spans="1:8" x14ac:dyDescent="0.2">
      <c r="A181" s="385"/>
      <c r="B181" s="66"/>
      <c r="C181" s="121"/>
      <c r="D181" s="67"/>
      <c r="E181" s="192">
        <f t="shared" si="98"/>
        <v>0</v>
      </c>
      <c r="F181" s="381" t="str">
        <f t="shared" ref="F181" si="123">IF(A181="","",AVERAGE(C181:C184))</f>
        <v/>
      </c>
      <c r="G181" s="381" t="str">
        <f t="shared" ref="G181" si="124">IF(A181="","",SUM(D181:D184))</f>
        <v/>
      </c>
      <c r="H181" s="381" t="str">
        <f t="shared" ref="H181" si="125">IF(A181="","",AVERAGE(E181:E184))</f>
        <v/>
      </c>
    </row>
    <row r="182" spans="1:8" x14ac:dyDescent="0.2">
      <c r="A182" s="386"/>
      <c r="B182" s="66"/>
      <c r="C182" s="121"/>
      <c r="D182" s="67"/>
      <c r="E182" s="192">
        <f t="shared" si="98"/>
        <v>0</v>
      </c>
      <c r="F182" s="382"/>
      <c r="G182" s="382"/>
      <c r="H182" s="382"/>
    </row>
    <row r="183" spans="1:8" x14ac:dyDescent="0.2">
      <c r="A183" s="386"/>
      <c r="B183" s="66"/>
      <c r="C183" s="121"/>
      <c r="D183" s="67"/>
      <c r="E183" s="192">
        <f t="shared" si="98"/>
        <v>0</v>
      </c>
      <c r="F183" s="382"/>
      <c r="G183" s="382"/>
      <c r="H183" s="382"/>
    </row>
    <row r="184" spans="1:8" x14ac:dyDescent="0.2">
      <c r="A184" s="387"/>
      <c r="B184" s="66"/>
      <c r="C184" s="121"/>
      <c r="D184" s="67"/>
      <c r="E184" s="192">
        <f t="shared" si="98"/>
        <v>0</v>
      </c>
      <c r="F184" s="383"/>
      <c r="G184" s="383"/>
      <c r="H184" s="383"/>
    </row>
    <row r="185" spans="1:8" x14ac:dyDescent="0.2">
      <c r="A185" s="385"/>
      <c r="B185" s="66"/>
      <c r="C185" s="121"/>
      <c r="D185" s="67"/>
      <c r="E185" s="192">
        <f t="shared" si="98"/>
        <v>0</v>
      </c>
      <c r="F185" s="381" t="str">
        <f t="shared" ref="F185" si="126">IF(A185="","",AVERAGE(C185:C188))</f>
        <v/>
      </c>
      <c r="G185" s="381" t="str">
        <f t="shared" ref="G185" si="127">IF(A185="","",SUM(D185:D188))</f>
        <v/>
      </c>
      <c r="H185" s="381" t="str">
        <f t="shared" ref="H185" si="128">IF(A185="","",AVERAGE(E185:E188))</f>
        <v/>
      </c>
    </row>
    <row r="186" spans="1:8" x14ac:dyDescent="0.2">
      <c r="A186" s="386"/>
      <c r="B186" s="66"/>
      <c r="C186" s="121"/>
      <c r="D186" s="67"/>
      <c r="E186" s="192">
        <f t="shared" si="98"/>
        <v>0</v>
      </c>
      <c r="F186" s="382"/>
      <c r="G186" s="382"/>
      <c r="H186" s="382"/>
    </row>
    <row r="187" spans="1:8" x14ac:dyDescent="0.2">
      <c r="A187" s="386"/>
      <c r="B187" s="66"/>
      <c r="C187" s="121"/>
      <c r="D187" s="67"/>
      <c r="E187" s="192">
        <f t="shared" si="98"/>
        <v>0</v>
      </c>
      <c r="F187" s="382"/>
      <c r="G187" s="382"/>
      <c r="H187" s="382"/>
    </row>
    <row r="188" spans="1:8" x14ac:dyDescent="0.2">
      <c r="A188" s="387"/>
      <c r="B188" s="66"/>
      <c r="C188" s="121"/>
      <c r="D188" s="67"/>
      <c r="E188" s="192">
        <f t="shared" si="98"/>
        <v>0</v>
      </c>
      <c r="F188" s="383"/>
      <c r="G188" s="383"/>
      <c r="H188" s="383"/>
    </row>
    <row r="189" spans="1:8" x14ac:dyDescent="0.2">
      <c r="A189" s="385"/>
      <c r="B189" s="66"/>
      <c r="C189" s="121"/>
      <c r="D189" s="67"/>
      <c r="E189" s="192">
        <f t="shared" si="98"/>
        <v>0</v>
      </c>
      <c r="F189" s="381" t="str">
        <f t="shared" ref="F189" si="129">IF(A189="","",AVERAGE(C189:C192))</f>
        <v/>
      </c>
      <c r="G189" s="381" t="str">
        <f t="shared" ref="G189" si="130">IF(A189="","",SUM(D189:D192))</f>
        <v/>
      </c>
      <c r="H189" s="381" t="str">
        <f t="shared" ref="H189" si="131">IF(A189="","",AVERAGE(E189:E192))</f>
        <v/>
      </c>
    </row>
    <row r="190" spans="1:8" x14ac:dyDescent="0.2">
      <c r="A190" s="386"/>
      <c r="B190" s="66"/>
      <c r="C190" s="121"/>
      <c r="D190" s="67"/>
      <c r="E190" s="192">
        <f t="shared" si="98"/>
        <v>0</v>
      </c>
      <c r="F190" s="382"/>
      <c r="G190" s="382"/>
      <c r="H190" s="382"/>
    </row>
    <row r="191" spans="1:8" x14ac:dyDescent="0.2">
      <c r="A191" s="386"/>
      <c r="B191" s="66"/>
      <c r="C191" s="121"/>
      <c r="D191" s="67"/>
      <c r="E191" s="192">
        <f t="shared" si="98"/>
        <v>0</v>
      </c>
      <c r="F191" s="382"/>
      <c r="G191" s="382"/>
      <c r="H191" s="382"/>
    </row>
    <row r="192" spans="1:8" x14ac:dyDescent="0.2">
      <c r="A192" s="387"/>
      <c r="B192" s="66"/>
      <c r="C192" s="121"/>
      <c r="D192" s="67"/>
      <c r="E192" s="192">
        <f t="shared" si="98"/>
        <v>0</v>
      </c>
      <c r="F192" s="383"/>
      <c r="G192" s="383"/>
      <c r="H192" s="383"/>
    </row>
    <row r="193" spans="1:8" x14ac:dyDescent="0.2">
      <c r="A193" s="385"/>
      <c r="B193" s="66"/>
      <c r="C193" s="121"/>
      <c r="D193" s="67"/>
      <c r="E193" s="192">
        <f t="shared" si="98"/>
        <v>0</v>
      </c>
      <c r="F193" s="381" t="str">
        <f t="shared" ref="F193" si="132">IF(A193="","",AVERAGE(C193:C196))</f>
        <v/>
      </c>
      <c r="G193" s="381" t="str">
        <f t="shared" ref="G193" si="133">IF(A193="","",SUM(D193:D196))</f>
        <v/>
      </c>
      <c r="H193" s="381" t="str">
        <f t="shared" ref="H193" si="134">IF(A193="","",AVERAGE(E193:E196))</f>
        <v/>
      </c>
    </row>
    <row r="194" spans="1:8" x14ac:dyDescent="0.2">
      <c r="A194" s="386"/>
      <c r="B194" s="66"/>
      <c r="C194" s="121"/>
      <c r="D194" s="67"/>
      <c r="E194" s="192">
        <f t="shared" si="98"/>
        <v>0</v>
      </c>
      <c r="F194" s="382"/>
      <c r="G194" s="382"/>
      <c r="H194" s="382"/>
    </row>
    <row r="195" spans="1:8" x14ac:dyDescent="0.2">
      <c r="A195" s="386"/>
      <c r="B195" s="66"/>
      <c r="C195" s="121"/>
      <c r="D195" s="67"/>
      <c r="E195" s="192">
        <f t="shared" si="98"/>
        <v>0</v>
      </c>
      <c r="F195" s="382"/>
      <c r="G195" s="382"/>
      <c r="H195" s="382"/>
    </row>
    <row r="196" spans="1:8" x14ac:dyDescent="0.2">
      <c r="A196" s="387"/>
      <c r="B196" s="66"/>
      <c r="C196" s="121"/>
      <c r="D196" s="67"/>
      <c r="E196" s="192">
        <f t="shared" si="98"/>
        <v>0</v>
      </c>
      <c r="F196" s="383"/>
      <c r="G196" s="383"/>
      <c r="H196" s="383"/>
    </row>
    <row r="197" spans="1:8" x14ac:dyDescent="0.2">
      <c r="A197" s="385"/>
      <c r="B197" s="66"/>
      <c r="C197" s="121"/>
      <c r="D197" s="67"/>
      <c r="E197" s="192">
        <f t="shared" si="98"/>
        <v>0</v>
      </c>
      <c r="F197" s="381" t="str">
        <f t="shared" ref="F197" si="135">IF(A197="","",AVERAGE(C197:C200))</f>
        <v/>
      </c>
      <c r="G197" s="381" t="str">
        <f t="shared" ref="G197" si="136">IF(A197="","",SUM(D197:D200))</f>
        <v/>
      </c>
      <c r="H197" s="381" t="str">
        <f t="shared" ref="H197" si="137">IF(A197="","",AVERAGE(E197:E200))</f>
        <v/>
      </c>
    </row>
    <row r="198" spans="1:8" x14ac:dyDescent="0.2">
      <c r="A198" s="386"/>
      <c r="B198" s="66"/>
      <c r="C198" s="121"/>
      <c r="D198" s="67"/>
      <c r="E198" s="192">
        <f t="shared" si="98"/>
        <v>0</v>
      </c>
      <c r="F198" s="382"/>
      <c r="G198" s="382"/>
      <c r="H198" s="382"/>
    </row>
    <row r="199" spans="1:8" x14ac:dyDescent="0.2">
      <c r="A199" s="386"/>
      <c r="B199" s="66"/>
      <c r="C199" s="121"/>
      <c r="D199" s="67"/>
      <c r="E199" s="192">
        <f t="shared" si="98"/>
        <v>0</v>
      </c>
      <c r="F199" s="382"/>
      <c r="G199" s="382"/>
      <c r="H199" s="382"/>
    </row>
    <row r="200" spans="1:8" x14ac:dyDescent="0.2">
      <c r="A200" s="387"/>
      <c r="B200" s="66"/>
      <c r="C200" s="121"/>
      <c r="D200" s="67"/>
      <c r="E200" s="192">
        <f t="shared" si="98"/>
        <v>0</v>
      </c>
      <c r="F200" s="383"/>
      <c r="G200" s="383"/>
      <c r="H200" s="383"/>
    </row>
    <row r="201" spans="1:8" x14ac:dyDescent="0.2">
      <c r="A201" s="385"/>
      <c r="B201" s="66"/>
      <c r="C201" s="121"/>
      <c r="D201" s="67"/>
      <c r="E201" s="192">
        <f t="shared" si="98"/>
        <v>0</v>
      </c>
      <c r="F201" s="381" t="str">
        <f t="shared" ref="F201" si="138">IF(A201="","",AVERAGE(C201:C204))</f>
        <v/>
      </c>
      <c r="G201" s="381" t="str">
        <f t="shared" ref="G201" si="139">IF(A201="","",SUM(D201:D204))</f>
        <v/>
      </c>
      <c r="H201" s="381" t="str">
        <f t="shared" ref="H201" si="140">IF(A201="","",AVERAGE(E201:E204))</f>
        <v/>
      </c>
    </row>
    <row r="202" spans="1:8" x14ac:dyDescent="0.2">
      <c r="A202" s="386"/>
      <c r="B202" s="66"/>
      <c r="C202" s="121"/>
      <c r="D202" s="67"/>
      <c r="E202" s="192">
        <f t="shared" si="98"/>
        <v>0</v>
      </c>
      <c r="F202" s="382"/>
      <c r="G202" s="382"/>
      <c r="H202" s="382"/>
    </row>
    <row r="203" spans="1:8" x14ac:dyDescent="0.2">
      <c r="A203" s="386"/>
      <c r="B203" s="66"/>
      <c r="C203" s="121"/>
      <c r="D203" s="67"/>
      <c r="E203" s="192">
        <f t="shared" si="98"/>
        <v>0</v>
      </c>
      <c r="F203" s="382"/>
      <c r="G203" s="382"/>
      <c r="H203" s="382"/>
    </row>
    <row r="204" spans="1:8" x14ac:dyDescent="0.2">
      <c r="A204" s="387"/>
      <c r="B204" s="66"/>
      <c r="C204" s="121"/>
      <c r="D204" s="67"/>
      <c r="E204" s="192">
        <f t="shared" si="98"/>
        <v>0</v>
      </c>
      <c r="F204" s="383"/>
      <c r="G204" s="383"/>
      <c r="H204" s="383"/>
    </row>
    <row r="205" spans="1:8" x14ac:dyDescent="0.2">
      <c r="A205" s="385"/>
      <c r="B205" s="66"/>
      <c r="C205" s="121"/>
      <c r="D205" s="67"/>
      <c r="E205" s="192">
        <f t="shared" si="98"/>
        <v>0</v>
      </c>
      <c r="F205" s="381" t="str">
        <f t="shared" ref="F205" si="141">IF(A205="","",AVERAGE(C205:C208))</f>
        <v/>
      </c>
      <c r="G205" s="381" t="str">
        <f t="shared" ref="G205" si="142">IF(A205="","",SUM(D205:D208))</f>
        <v/>
      </c>
      <c r="H205" s="381" t="str">
        <f t="shared" ref="H205" si="143">IF(A205="","",AVERAGE(E205:E208))</f>
        <v/>
      </c>
    </row>
    <row r="206" spans="1:8" x14ac:dyDescent="0.2">
      <c r="A206" s="386"/>
      <c r="B206" s="66"/>
      <c r="C206" s="121"/>
      <c r="D206" s="67"/>
      <c r="E206" s="192">
        <f t="shared" si="98"/>
        <v>0</v>
      </c>
      <c r="F206" s="382"/>
      <c r="G206" s="382"/>
      <c r="H206" s="382"/>
    </row>
    <row r="207" spans="1:8" x14ac:dyDescent="0.2">
      <c r="A207" s="386"/>
      <c r="B207" s="66"/>
      <c r="C207" s="121"/>
      <c r="D207" s="67"/>
      <c r="E207" s="192">
        <f t="shared" si="98"/>
        <v>0</v>
      </c>
      <c r="F207" s="382"/>
      <c r="G207" s="382"/>
      <c r="H207" s="382"/>
    </row>
    <row r="208" spans="1:8" x14ac:dyDescent="0.2">
      <c r="A208" s="387"/>
      <c r="B208" s="66"/>
      <c r="C208" s="121"/>
      <c r="D208" s="67"/>
      <c r="E208" s="192">
        <f t="shared" si="98"/>
        <v>0</v>
      </c>
      <c r="F208" s="383"/>
      <c r="G208" s="383"/>
      <c r="H208" s="383"/>
    </row>
    <row r="209" spans="1:8" x14ac:dyDescent="0.2">
      <c r="A209" s="385"/>
      <c r="B209" s="66"/>
      <c r="C209" s="121"/>
      <c r="D209" s="67"/>
      <c r="E209" s="192">
        <f t="shared" si="98"/>
        <v>0</v>
      </c>
      <c r="F209" s="381" t="str">
        <f t="shared" ref="F209" si="144">IF(A209="","",AVERAGE(C209:C212))</f>
        <v/>
      </c>
      <c r="G209" s="381" t="str">
        <f t="shared" ref="G209" si="145">IF(A209="","",SUM(D209:D212))</f>
        <v/>
      </c>
      <c r="H209" s="381" t="str">
        <f t="shared" ref="H209" si="146">IF(A209="","",AVERAGE(E209:E212))</f>
        <v/>
      </c>
    </row>
    <row r="210" spans="1:8" x14ac:dyDescent="0.2">
      <c r="A210" s="386"/>
      <c r="B210" s="66"/>
      <c r="C210" s="121"/>
      <c r="D210" s="67"/>
      <c r="E210" s="192">
        <f t="shared" ref="E210:E212" si="147">0.4*C210</f>
        <v>0</v>
      </c>
      <c r="F210" s="382"/>
      <c r="G210" s="382"/>
      <c r="H210" s="382"/>
    </row>
    <row r="211" spans="1:8" x14ac:dyDescent="0.2">
      <c r="A211" s="386"/>
      <c r="B211" s="66"/>
      <c r="C211" s="121"/>
      <c r="D211" s="67"/>
      <c r="E211" s="192">
        <f t="shared" si="147"/>
        <v>0</v>
      </c>
      <c r="F211" s="382"/>
      <c r="G211" s="382"/>
      <c r="H211" s="382"/>
    </row>
    <row r="212" spans="1:8" x14ac:dyDescent="0.2">
      <c r="A212" s="387"/>
      <c r="B212" s="66"/>
      <c r="C212" s="121"/>
      <c r="D212" s="67"/>
      <c r="E212" s="192">
        <f t="shared" si="147"/>
        <v>0</v>
      </c>
      <c r="F212" s="383"/>
      <c r="G212" s="383"/>
      <c r="H212" s="383"/>
    </row>
    <row r="213" spans="1:8" x14ac:dyDescent="0.2">
      <c r="C213" s="193"/>
      <c r="D213" s="194"/>
    </row>
    <row r="214" spans="1:8" x14ac:dyDescent="0.2">
      <c r="C214" s="193"/>
      <c r="D214" s="194"/>
    </row>
    <row r="215" spans="1:8" x14ac:dyDescent="0.2">
      <c r="C215" s="193"/>
      <c r="D215" s="194"/>
    </row>
    <row r="216" spans="1:8" x14ac:dyDescent="0.2">
      <c r="C216" s="193"/>
      <c r="D216" s="194"/>
    </row>
    <row r="217" spans="1:8" x14ac:dyDescent="0.2">
      <c r="C217" s="193"/>
      <c r="D217" s="194"/>
    </row>
    <row r="218" spans="1:8" x14ac:dyDescent="0.2">
      <c r="C218" s="193"/>
      <c r="D218" s="194"/>
    </row>
    <row r="219" spans="1:8" x14ac:dyDescent="0.2">
      <c r="C219" s="193"/>
      <c r="D219" s="194"/>
    </row>
    <row r="220" spans="1:8" x14ac:dyDescent="0.2">
      <c r="C220" s="193"/>
      <c r="D220" s="194"/>
    </row>
    <row r="221" spans="1:8" x14ac:dyDescent="0.2">
      <c r="C221" s="193"/>
      <c r="D221" s="194"/>
    </row>
    <row r="222" spans="1:8" x14ac:dyDescent="0.2">
      <c r="C222" s="193"/>
      <c r="D222" s="194"/>
    </row>
    <row r="223" spans="1:8" x14ac:dyDescent="0.2">
      <c r="C223" s="193"/>
      <c r="D223" s="194"/>
    </row>
    <row r="224" spans="1:8" x14ac:dyDescent="0.2">
      <c r="C224" s="193"/>
      <c r="D224" s="194"/>
    </row>
    <row r="225" spans="3:4" x14ac:dyDescent="0.2">
      <c r="C225" s="193"/>
      <c r="D225" s="194"/>
    </row>
    <row r="226" spans="3:4" x14ac:dyDescent="0.2">
      <c r="C226" s="193"/>
      <c r="D226" s="194"/>
    </row>
    <row r="227" spans="3:4" x14ac:dyDescent="0.2">
      <c r="C227" s="193"/>
      <c r="D227" s="194"/>
    </row>
    <row r="228" spans="3:4" x14ac:dyDescent="0.2">
      <c r="C228" s="193"/>
      <c r="D228" s="194"/>
    </row>
    <row r="229" spans="3:4" x14ac:dyDescent="0.2">
      <c r="C229" s="193"/>
      <c r="D229" s="194"/>
    </row>
    <row r="230" spans="3:4" x14ac:dyDescent="0.2">
      <c r="C230" s="193"/>
      <c r="D230" s="194"/>
    </row>
    <row r="231" spans="3:4" x14ac:dyDescent="0.2">
      <c r="C231" s="193"/>
      <c r="D231" s="194"/>
    </row>
    <row r="232" spans="3:4" x14ac:dyDescent="0.2">
      <c r="C232" s="193"/>
      <c r="D232" s="194"/>
    </row>
    <row r="233" spans="3:4" x14ac:dyDescent="0.2">
      <c r="C233" s="193"/>
      <c r="D233" s="194"/>
    </row>
    <row r="234" spans="3:4" x14ac:dyDescent="0.2">
      <c r="C234" s="193"/>
      <c r="D234" s="194"/>
    </row>
    <row r="235" spans="3:4" x14ac:dyDescent="0.2">
      <c r="C235" s="193"/>
      <c r="D235" s="194"/>
    </row>
    <row r="236" spans="3:4" x14ac:dyDescent="0.2">
      <c r="C236" s="193"/>
      <c r="D236" s="194"/>
    </row>
    <row r="237" spans="3:4" x14ac:dyDescent="0.2">
      <c r="C237" s="193"/>
      <c r="D237" s="194"/>
    </row>
    <row r="238" spans="3:4" x14ac:dyDescent="0.2">
      <c r="C238" s="193"/>
      <c r="D238" s="194"/>
    </row>
    <row r="239" spans="3:4" x14ac:dyDescent="0.2">
      <c r="C239" s="193"/>
      <c r="D239" s="194"/>
    </row>
    <row r="240" spans="3:4" x14ac:dyDescent="0.2">
      <c r="C240" s="193"/>
      <c r="D240" s="194"/>
    </row>
    <row r="241" spans="3:4" x14ac:dyDescent="0.2">
      <c r="C241" s="193"/>
      <c r="D241" s="194"/>
    </row>
    <row r="242" spans="3:4" x14ac:dyDescent="0.2">
      <c r="C242" s="193"/>
      <c r="D242" s="194"/>
    </row>
    <row r="243" spans="3:4" x14ac:dyDescent="0.2">
      <c r="C243" s="193"/>
      <c r="D243" s="194"/>
    </row>
    <row r="244" spans="3:4" x14ac:dyDescent="0.2">
      <c r="C244" s="193"/>
      <c r="D244" s="194"/>
    </row>
    <row r="245" spans="3:4" x14ac:dyDescent="0.2">
      <c r="C245" s="193"/>
      <c r="D245" s="194"/>
    </row>
    <row r="246" spans="3:4" x14ac:dyDescent="0.2">
      <c r="C246" s="193"/>
      <c r="D246" s="194"/>
    </row>
    <row r="247" spans="3:4" x14ac:dyDescent="0.2">
      <c r="C247" s="193"/>
      <c r="D247" s="194"/>
    </row>
  </sheetData>
  <sheetProtection password="DDAD" sheet="1" objects="1" scenarios="1" insertRows="0" sort="0"/>
  <protectedRanges>
    <protectedRange sqref="A1 A3:C3 A4:A11 B16:F16" name="Range1"/>
  </protectedRanges>
  <mergeCells count="197">
    <mergeCell ref="A209:A212"/>
    <mergeCell ref="F209:F212"/>
    <mergeCell ref="G209:G212"/>
    <mergeCell ref="H209:H212"/>
    <mergeCell ref="A201:A204"/>
    <mergeCell ref="F201:F204"/>
    <mergeCell ref="G201:G204"/>
    <mergeCell ref="H201:H204"/>
    <mergeCell ref="A205:A208"/>
    <mergeCell ref="F205:F208"/>
    <mergeCell ref="G205:G208"/>
    <mergeCell ref="H205:H208"/>
    <mergeCell ref="A193:A196"/>
    <mergeCell ref="F193:F196"/>
    <mergeCell ref="G193:G196"/>
    <mergeCell ref="H193:H196"/>
    <mergeCell ref="A197:A200"/>
    <mergeCell ref="F197:F200"/>
    <mergeCell ref="G197:G200"/>
    <mergeCell ref="H197:H200"/>
    <mergeCell ref="A185:A188"/>
    <mergeCell ref="F185:F188"/>
    <mergeCell ref="G185:G188"/>
    <mergeCell ref="H185:H188"/>
    <mergeCell ref="A189:A192"/>
    <mergeCell ref="F189:F192"/>
    <mergeCell ref="G189:G192"/>
    <mergeCell ref="H189:H192"/>
    <mergeCell ref="A177:A180"/>
    <mergeCell ref="F177:F180"/>
    <mergeCell ref="G177:G180"/>
    <mergeCell ref="H177:H180"/>
    <mergeCell ref="A181:A184"/>
    <mergeCell ref="F181:F184"/>
    <mergeCell ref="G181:G184"/>
    <mergeCell ref="H181:H184"/>
    <mergeCell ref="A169:A172"/>
    <mergeCell ref="F169:F172"/>
    <mergeCell ref="G169:G172"/>
    <mergeCell ref="H169:H172"/>
    <mergeCell ref="A173:A176"/>
    <mergeCell ref="F173:F176"/>
    <mergeCell ref="G173:G176"/>
    <mergeCell ref="H173:H176"/>
    <mergeCell ref="A161:A164"/>
    <mergeCell ref="F161:F164"/>
    <mergeCell ref="G161:G164"/>
    <mergeCell ref="H161:H164"/>
    <mergeCell ref="A165:A168"/>
    <mergeCell ref="F165:F168"/>
    <mergeCell ref="G165:G168"/>
    <mergeCell ref="H165:H168"/>
    <mergeCell ref="A153:A156"/>
    <mergeCell ref="F153:F156"/>
    <mergeCell ref="G153:G156"/>
    <mergeCell ref="H153:H156"/>
    <mergeCell ref="A157:A160"/>
    <mergeCell ref="F157:F160"/>
    <mergeCell ref="G157:G160"/>
    <mergeCell ref="H157:H160"/>
    <mergeCell ref="A145:A148"/>
    <mergeCell ref="F145:F148"/>
    <mergeCell ref="G145:G148"/>
    <mergeCell ref="H145:H148"/>
    <mergeCell ref="A149:A152"/>
    <mergeCell ref="F149:F152"/>
    <mergeCell ref="G149:G152"/>
    <mergeCell ref="H149:H152"/>
    <mergeCell ref="A137:A140"/>
    <mergeCell ref="F137:F140"/>
    <mergeCell ref="G137:G140"/>
    <mergeCell ref="H137:H140"/>
    <mergeCell ref="A141:A144"/>
    <mergeCell ref="F141:F144"/>
    <mergeCell ref="G141:G144"/>
    <mergeCell ref="H141:H144"/>
    <mergeCell ref="A129:A132"/>
    <mergeCell ref="F129:F132"/>
    <mergeCell ref="G129:G132"/>
    <mergeCell ref="H129:H132"/>
    <mergeCell ref="A133:A136"/>
    <mergeCell ref="F133:F136"/>
    <mergeCell ref="G133:G136"/>
    <mergeCell ref="H133:H136"/>
    <mergeCell ref="A121:A124"/>
    <mergeCell ref="F121:F124"/>
    <mergeCell ref="G121:G124"/>
    <mergeCell ref="H121:H124"/>
    <mergeCell ref="A125:A128"/>
    <mergeCell ref="F125:F128"/>
    <mergeCell ref="G125:G128"/>
    <mergeCell ref="H125:H128"/>
    <mergeCell ref="A113:A116"/>
    <mergeCell ref="F113:F116"/>
    <mergeCell ref="G113:G116"/>
    <mergeCell ref="H113:H116"/>
    <mergeCell ref="A117:A120"/>
    <mergeCell ref="F117:F120"/>
    <mergeCell ref="G117:G120"/>
    <mergeCell ref="H117:H120"/>
    <mergeCell ref="A105:A108"/>
    <mergeCell ref="F105:F108"/>
    <mergeCell ref="G105:G108"/>
    <mergeCell ref="H105:H108"/>
    <mergeCell ref="A109:A112"/>
    <mergeCell ref="F109:F112"/>
    <mergeCell ref="G109:G112"/>
    <mergeCell ref="H109:H112"/>
    <mergeCell ref="A97:A100"/>
    <mergeCell ref="F97:F100"/>
    <mergeCell ref="G97:G100"/>
    <mergeCell ref="H97:H100"/>
    <mergeCell ref="A101:A104"/>
    <mergeCell ref="F101:F104"/>
    <mergeCell ref="G101:G104"/>
    <mergeCell ref="H101:H104"/>
    <mergeCell ref="A89:A92"/>
    <mergeCell ref="F89:F92"/>
    <mergeCell ref="G89:G92"/>
    <mergeCell ref="H89:H92"/>
    <mergeCell ref="A93:A96"/>
    <mergeCell ref="F93:F96"/>
    <mergeCell ref="G93:G96"/>
    <mergeCell ref="H93:H96"/>
    <mergeCell ref="A81:A84"/>
    <mergeCell ref="F81:F84"/>
    <mergeCell ref="G81:G84"/>
    <mergeCell ref="H81:H84"/>
    <mergeCell ref="A85:A88"/>
    <mergeCell ref="F85:F88"/>
    <mergeCell ref="G85:G88"/>
    <mergeCell ref="H85:H88"/>
    <mergeCell ref="A73:A76"/>
    <mergeCell ref="F73:F76"/>
    <mergeCell ref="G73:G76"/>
    <mergeCell ref="H73:H76"/>
    <mergeCell ref="A77:A80"/>
    <mergeCell ref="F77:F80"/>
    <mergeCell ref="G77:G80"/>
    <mergeCell ref="H77:H80"/>
    <mergeCell ref="A65:A68"/>
    <mergeCell ref="F65:F68"/>
    <mergeCell ref="G65:G68"/>
    <mergeCell ref="H65:H68"/>
    <mergeCell ref="A69:A72"/>
    <mergeCell ref="F69:F72"/>
    <mergeCell ref="G69:G72"/>
    <mergeCell ref="H69:H72"/>
    <mergeCell ref="A57:A60"/>
    <mergeCell ref="F57:F60"/>
    <mergeCell ref="G57:G60"/>
    <mergeCell ref="H57:H60"/>
    <mergeCell ref="A61:A64"/>
    <mergeCell ref="F61:F64"/>
    <mergeCell ref="G61:G64"/>
    <mergeCell ref="H61:H64"/>
    <mergeCell ref="A49:A52"/>
    <mergeCell ref="F49:F52"/>
    <mergeCell ref="G49:G52"/>
    <mergeCell ref="H49:H52"/>
    <mergeCell ref="A53:A56"/>
    <mergeCell ref="F53:F56"/>
    <mergeCell ref="G53:G56"/>
    <mergeCell ref="H53:H56"/>
    <mergeCell ref="A41:A44"/>
    <mergeCell ref="F41:F44"/>
    <mergeCell ref="G41:G44"/>
    <mergeCell ref="H41:H44"/>
    <mergeCell ref="A45:A48"/>
    <mergeCell ref="F45:F48"/>
    <mergeCell ref="G45:G48"/>
    <mergeCell ref="H45:H48"/>
    <mergeCell ref="A33:A36"/>
    <mergeCell ref="F33:F36"/>
    <mergeCell ref="G33:G36"/>
    <mergeCell ref="H33:H36"/>
    <mergeCell ref="A37:A40"/>
    <mergeCell ref="F37:F40"/>
    <mergeCell ref="G37:G40"/>
    <mergeCell ref="H37:H40"/>
    <mergeCell ref="A25:A28"/>
    <mergeCell ref="F25:F28"/>
    <mergeCell ref="G25:G28"/>
    <mergeCell ref="H25:H28"/>
    <mergeCell ref="A29:A32"/>
    <mergeCell ref="F29:F32"/>
    <mergeCell ref="G29:G32"/>
    <mergeCell ref="H29:H32"/>
    <mergeCell ref="B14:C14"/>
    <mergeCell ref="A17:A20"/>
    <mergeCell ref="F17:F20"/>
    <mergeCell ref="G17:G20"/>
    <mergeCell ref="H17:H20"/>
    <mergeCell ref="A21:A24"/>
    <mergeCell ref="F21:F24"/>
    <mergeCell ref="G21:G24"/>
    <mergeCell ref="H21:H24"/>
  </mergeCells>
  <hyperlinks>
    <hyperlink ref="H5" r:id="rId1"/>
  </hyperlinks>
  <printOptions horizontalCentered="1"/>
  <pageMargins left="0.25" right="0.25" top="1" bottom="1" header="0.5" footer="0.5"/>
  <pageSetup orientation="landscape" r:id="rId2"/>
  <headerFooter alignWithMargins="0"/>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7"/>
  <sheetViews>
    <sheetView showGridLines="0" zoomScale="95" workbookViewId="0">
      <selection activeCell="E6" sqref="E6"/>
    </sheetView>
  </sheetViews>
  <sheetFormatPr defaultRowHeight="12.75" x14ac:dyDescent="0.2"/>
  <cols>
    <col min="1" max="1" width="23.7109375" style="50" customWidth="1"/>
    <col min="2" max="2" width="23.85546875" style="50" bestFit="1" customWidth="1"/>
    <col min="3" max="3" width="18.5703125" style="50" customWidth="1"/>
    <col min="4" max="4" width="23.28515625" style="50" customWidth="1"/>
    <col min="5" max="5" width="17.7109375" style="50" customWidth="1"/>
    <col min="6" max="8" width="19.140625" style="50" customWidth="1"/>
    <col min="9" max="16384" width="9.140625" style="50"/>
  </cols>
  <sheetData>
    <row r="1" spans="1:8" x14ac:dyDescent="0.2">
      <c r="A1" s="102" t="s">
        <v>217</v>
      </c>
      <c r="H1" s="103"/>
    </row>
    <row r="2" spans="1:8" x14ac:dyDescent="0.2">
      <c r="H2" s="172"/>
    </row>
    <row r="3" spans="1:8" s="174" customFormat="1" ht="28.5" customHeight="1" x14ac:dyDescent="0.2">
      <c r="A3" s="173" t="s">
        <v>110</v>
      </c>
      <c r="B3" s="267" t="s">
        <v>101</v>
      </c>
      <c r="C3" s="274"/>
      <c r="H3" s="172"/>
    </row>
    <row r="4" spans="1:8" ht="13.5" x14ac:dyDescent="0.25">
      <c r="A4" s="175" t="s">
        <v>53</v>
      </c>
      <c r="B4" s="268" t="e">
        <f>IF(A17="",AVERAGE(C17:C212),AVERAGE(D17:D212))</f>
        <v>#DIV/0!</v>
      </c>
      <c r="C4" s="275"/>
      <c r="F4" s="177"/>
      <c r="H4" s="178" t="s">
        <v>145</v>
      </c>
    </row>
    <row r="5" spans="1:8" ht="13.5" x14ac:dyDescent="0.25">
      <c r="A5" s="175" t="s">
        <v>31</v>
      </c>
      <c r="B5" s="268" t="e">
        <f>IF(A17="",STDEV(C17:C212),STDEV(D17:D212))</f>
        <v>#DIV/0!</v>
      </c>
      <c r="C5" s="275"/>
      <c r="F5" s="179"/>
      <c r="H5" s="83" t="s">
        <v>62</v>
      </c>
    </row>
    <row r="6" spans="1:8" ht="13.5" x14ac:dyDescent="0.25">
      <c r="A6" s="175" t="s">
        <v>158</v>
      </c>
      <c r="B6" s="268" t="e">
        <f>IF(A17="",TINV(0.1,COUNT(C17:C212))*(B5/SQRT(COUNT(C17:C212))),TINV(0.1,COUNT(D17:D212))*B5/SQRT(COUNT(D17:D212)))</f>
        <v>#NUM!</v>
      </c>
      <c r="C6" s="275"/>
      <c r="F6" s="177"/>
      <c r="H6" s="83"/>
    </row>
    <row r="7" spans="1:8" ht="13.5" x14ac:dyDescent="0.25">
      <c r="A7" s="175" t="s">
        <v>54</v>
      </c>
      <c r="B7" s="269"/>
      <c r="C7" s="276"/>
      <c r="F7" s="179"/>
      <c r="H7" s="83"/>
    </row>
    <row r="8" spans="1:8" ht="13.5" x14ac:dyDescent="0.25">
      <c r="A8" s="175" t="s">
        <v>55</v>
      </c>
      <c r="B8" s="270" t="e">
        <f>B4*B7</f>
        <v>#DIV/0!</v>
      </c>
      <c r="C8" s="272"/>
      <c r="F8" s="177"/>
      <c r="H8" s="181"/>
    </row>
    <row r="9" spans="1:8" ht="13.5" x14ac:dyDescent="0.25">
      <c r="A9" s="182" t="s">
        <v>11</v>
      </c>
      <c r="B9" s="271" t="e">
        <f>B6*B8</f>
        <v>#NUM!</v>
      </c>
      <c r="C9" s="273"/>
      <c r="F9" s="179"/>
    </row>
    <row r="10" spans="1:8" x14ac:dyDescent="0.2">
      <c r="A10" s="184"/>
      <c r="B10" s="185"/>
      <c r="C10" s="185"/>
    </row>
    <row r="11" spans="1:8" x14ac:dyDescent="0.2">
      <c r="A11" s="277"/>
      <c r="B11" s="278"/>
      <c r="C11" s="188"/>
    </row>
    <row r="12" spans="1:8" x14ac:dyDescent="0.2">
      <c r="A12" s="62"/>
      <c r="B12" s="191"/>
      <c r="C12" s="188"/>
      <c r="D12" s="188"/>
    </row>
    <row r="13" spans="1:8" x14ac:dyDescent="0.2">
      <c r="A13" s="62"/>
      <c r="B13" s="191"/>
      <c r="C13" s="188"/>
    </row>
    <row r="14" spans="1:8" ht="27" customHeight="1" x14ac:dyDescent="0.2">
      <c r="A14" s="62"/>
      <c r="B14" s="384"/>
      <c r="C14" s="384"/>
      <c r="D14" s="189"/>
      <c r="E14" s="255"/>
    </row>
    <row r="15" spans="1:8" ht="12.75" customHeight="1" x14ac:dyDescent="0.2">
      <c r="A15" s="62"/>
      <c r="B15" s="191"/>
      <c r="C15" s="185"/>
    </row>
    <row r="16" spans="1:8" ht="25.5" x14ac:dyDescent="0.2">
      <c r="A16" s="259" t="s">
        <v>210</v>
      </c>
      <c r="B16" s="260" t="s">
        <v>0</v>
      </c>
      <c r="C16" s="260" t="s">
        <v>23</v>
      </c>
      <c r="D16" s="262" t="s">
        <v>211</v>
      </c>
      <c r="E16" s="264"/>
      <c r="F16" s="265"/>
      <c r="G16" s="266"/>
      <c r="H16" s="266"/>
    </row>
    <row r="17" spans="1:8" ht="13.15" customHeight="1" x14ac:dyDescent="0.2">
      <c r="A17" s="388"/>
      <c r="B17" s="258"/>
      <c r="C17" s="119"/>
      <c r="D17" s="393" t="str">
        <f>IF(A17="","",AVERAGE(C17:C20))</f>
        <v/>
      </c>
      <c r="E17" s="263"/>
      <c r="F17" s="391" t="str">
        <f>IF(A17="","",AVERAGE(C17:C20))</f>
        <v/>
      </c>
      <c r="G17" s="391" t="str">
        <f>IF(A17="","",SUM(D17:D20))</f>
        <v/>
      </c>
      <c r="H17" s="391" t="str">
        <f>IF(A17="","",AVERAGE(E17:E20))</f>
        <v/>
      </c>
    </row>
    <row r="18" spans="1:8" x14ac:dyDescent="0.2">
      <c r="A18" s="389"/>
      <c r="B18" s="96"/>
      <c r="C18" s="120"/>
      <c r="D18" s="394"/>
      <c r="E18" s="263"/>
      <c r="F18" s="392"/>
      <c r="G18" s="392"/>
      <c r="H18" s="392"/>
    </row>
    <row r="19" spans="1:8" x14ac:dyDescent="0.2">
      <c r="A19" s="389"/>
      <c r="B19" s="96"/>
      <c r="C19" s="120"/>
      <c r="D19" s="394"/>
      <c r="E19" s="263"/>
      <c r="F19" s="392"/>
      <c r="G19" s="392"/>
      <c r="H19" s="392"/>
    </row>
    <row r="20" spans="1:8" x14ac:dyDescent="0.2">
      <c r="A20" s="390"/>
      <c r="B20" s="96"/>
      <c r="C20" s="120"/>
      <c r="D20" s="395"/>
      <c r="E20" s="263"/>
      <c r="F20" s="392"/>
      <c r="G20" s="392"/>
      <c r="H20" s="392"/>
    </row>
    <row r="21" spans="1:8" x14ac:dyDescent="0.2">
      <c r="A21" s="385"/>
      <c r="B21" s="69"/>
      <c r="C21" s="121"/>
      <c r="D21" s="393" t="str">
        <f t="shared" ref="D21" si="0">IF(A21="","",AVERAGE(C21:C24))</f>
        <v/>
      </c>
      <c r="E21" s="263"/>
      <c r="F21" s="391" t="str">
        <f t="shared" ref="F21" si="1">IF(A21="","",AVERAGE(C21:C24))</f>
        <v/>
      </c>
      <c r="G21" s="391" t="str">
        <f t="shared" ref="G21" si="2">IF(A21="","",SUM(D21:D24))</f>
        <v/>
      </c>
      <c r="H21" s="391" t="str">
        <f t="shared" ref="H21" si="3">IF(A21="","",AVERAGE(E21:E24))</f>
        <v/>
      </c>
    </row>
    <row r="22" spans="1:8" x14ac:dyDescent="0.2">
      <c r="A22" s="386"/>
      <c r="B22" s="66"/>
      <c r="C22" s="121"/>
      <c r="D22" s="394"/>
      <c r="E22" s="263"/>
      <c r="F22" s="392"/>
      <c r="G22" s="392"/>
      <c r="H22" s="392"/>
    </row>
    <row r="23" spans="1:8" x14ac:dyDescent="0.2">
      <c r="A23" s="386"/>
      <c r="B23" s="66"/>
      <c r="C23" s="121"/>
      <c r="D23" s="394"/>
      <c r="E23" s="263"/>
      <c r="F23" s="392"/>
      <c r="G23" s="392"/>
      <c r="H23" s="392"/>
    </row>
    <row r="24" spans="1:8" x14ac:dyDescent="0.2">
      <c r="A24" s="387"/>
      <c r="B24" s="66"/>
      <c r="C24" s="121"/>
      <c r="D24" s="395"/>
      <c r="E24" s="263"/>
      <c r="F24" s="392"/>
      <c r="G24" s="392"/>
      <c r="H24" s="392"/>
    </row>
    <row r="25" spans="1:8" x14ac:dyDescent="0.2">
      <c r="A25" s="385"/>
      <c r="B25" s="66"/>
      <c r="C25" s="121"/>
      <c r="D25" s="393" t="str">
        <f t="shared" ref="D25" si="4">IF(A25="","",AVERAGE(C25:C28))</f>
        <v/>
      </c>
      <c r="E25" s="263"/>
      <c r="F25" s="391" t="str">
        <f t="shared" ref="F25" si="5">IF(A25="","",AVERAGE(C25:C28))</f>
        <v/>
      </c>
      <c r="G25" s="391" t="str">
        <f t="shared" ref="G25" si="6">IF(A25="","",SUM(D25:D28))</f>
        <v/>
      </c>
      <c r="H25" s="391" t="str">
        <f t="shared" ref="H25" si="7">IF(A25="","",AVERAGE(E25:E28))</f>
        <v/>
      </c>
    </row>
    <row r="26" spans="1:8" x14ac:dyDescent="0.2">
      <c r="A26" s="386"/>
      <c r="B26" s="66"/>
      <c r="C26" s="121"/>
      <c r="D26" s="394"/>
      <c r="E26" s="263"/>
      <c r="F26" s="392"/>
      <c r="G26" s="392"/>
      <c r="H26" s="392"/>
    </row>
    <row r="27" spans="1:8" x14ac:dyDescent="0.2">
      <c r="A27" s="386"/>
      <c r="B27" s="66"/>
      <c r="C27" s="121"/>
      <c r="D27" s="394"/>
      <c r="E27" s="263"/>
      <c r="F27" s="392"/>
      <c r="G27" s="392"/>
      <c r="H27" s="392"/>
    </row>
    <row r="28" spans="1:8" x14ac:dyDescent="0.2">
      <c r="A28" s="387"/>
      <c r="B28" s="66"/>
      <c r="C28" s="121"/>
      <c r="D28" s="395"/>
      <c r="E28" s="263"/>
      <c r="F28" s="392"/>
      <c r="G28" s="392"/>
      <c r="H28" s="392"/>
    </row>
    <row r="29" spans="1:8" x14ac:dyDescent="0.2">
      <c r="A29" s="385"/>
      <c r="B29" s="66"/>
      <c r="C29" s="121"/>
      <c r="D29" s="393" t="str">
        <f t="shared" ref="D29" si="8">IF(A29="","",AVERAGE(C29:C32))</f>
        <v/>
      </c>
      <c r="E29" s="263"/>
      <c r="F29" s="391" t="str">
        <f t="shared" ref="F29" si="9">IF(A29="","",AVERAGE(C29:C32))</f>
        <v/>
      </c>
      <c r="G29" s="391" t="str">
        <f t="shared" ref="G29" si="10">IF(A29="","",SUM(D29:D32))</f>
        <v/>
      </c>
      <c r="H29" s="391" t="str">
        <f t="shared" ref="H29" si="11">IF(A29="","",AVERAGE(E29:E32))</f>
        <v/>
      </c>
    </row>
    <row r="30" spans="1:8" x14ac:dyDescent="0.2">
      <c r="A30" s="386"/>
      <c r="B30" s="66"/>
      <c r="C30" s="121"/>
      <c r="D30" s="394"/>
      <c r="E30" s="263"/>
      <c r="F30" s="392"/>
      <c r="G30" s="392"/>
      <c r="H30" s="392"/>
    </row>
    <row r="31" spans="1:8" x14ac:dyDescent="0.2">
      <c r="A31" s="386"/>
      <c r="B31" s="66"/>
      <c r="C31" s="121"/>
      <c r="D31" s="394"/>
      <c r="E31" s="263"/>
      <c r="F31" s="392"/>
      <c r="G31" s="392"/>
      <c r="H31" s="392"/>
    </row>
    <row r="32" spans="1:8" x14ac:dyDescent="0.2">
      <c r="A32" s="387"/>
      <c r="B32" s="66"/>
      <c r="C32" s="121"/>
      <c r="D32" s="395"/>
      <c r="E32" s="263"/>
      <c r="F32" s="392"/>
      <c r="G32" s="392"/>
      <c r="H32" s="392"/>
    </row>
    <row r="33" spans="1:8" x14ac:dyDescent="0.2">
      <c r="A33" s="385"/>
      <c r="B33" s="66"/>
      <c r="C33" s="121"/>
      <c r="D33" s="393" t="str">
        <f t="shared" ref="D33" si="12">IF(A33="","",AVERAGE(C33:C36))</f>
        <v/>
      </c>
      <c r="E33" s="263"/>
      <c r="F33" s="391" t="str">
        <f t="shared" ref="F33" si="13">IF(A33="","",AVERAGE(C33:C36))</f>
        <v/>
      </c>
      <c r="G33" s="391" t="str">
        <f t="shared" ref="G33" si="14">IF(A33="","",SUM(D33:D36))</f>
        <v/>
      </c>
      <c r="H33" s="391" t="str">
        <f t="shared" ref="H33" si="15">IF(A33="","",AVERAGE(E33:E36))</f>
        <v/>
      </c>
    </row>
    <row r="34" spans="1:8" x14ac:dyDescent="0.2">
      <c r="A34" s="386"/>
      <c r="B34" s="66"/>
      <c r="C34" s="121"/>
      <c r="D34" s="394"/>
      <c r="E34" s="263"/>
      <c r="F34" s="392"/>
      <c r="G34" s="392"/>
      <c r="H34" s="392"/>
    </row>
    <row r="35" spans="1:8" x14ac:dyDescent="0.2">
      <c r="A35" s="386"/>
      <c r="B35" s="66"/>
      <c r="C35" s="121"/>
      <c r="D35" s="394"/>
      <c r="E35" s="263"/>
      <c r="F35" s="392"/>
      <c r="G35" s="392"/>
      <c r="H35" s="392"/>
    </row>
    <row r="36" spans="1:8" x14ac:dyDescent="0.2">
      <c r="A36" s="387"/>
      <c r="B36" s="66"/>
      <c r="C36" s="121"/>
      <c r="D36" s="395"/>
      <c r="E36" s="263"/>
      <c r="F36" s="392"/>
      <c r="G36" s="392"/>
      <c r="H36" s="392"/>
    </row>
    <row r="37" spans="1:8" x14ac:dyDescent="0.2">
      <c r="A37" s="385"/>
      <c r="B37" s="66"/>
      <c r="C37" s="121"/>
      <c r="D37" s="393" t="str">
        <f t="shared" ref="D37" si="16">IF(A37="","",AVERAGE(C37:C40))</f>
        <v/>
      </c>
      <c r="E37" s="263"/>
      <c r="F37" s="391" t="str">
        <f t="shared" ref="F37" si="17">IF(A37="","",AVERAGE(C37:C40))</f>
        <v/>
      </c>
      <c r="G37" s="391" t="str">
        <f t="shared" ref="G37" si="18">IF(A37="","",SUM(D37:D40))</f>
        <v/>
      </c>
      <c r="H37" s="391" t="str">
        <f t="shared" ref="H37" si="19">IF(A37="","",AVERAGE(E37:E40))</f>
        <v/>
      </c>
    </row>
    <row r="38" spans="1:8" x14ac:dyDescent="0.2">
      <c r="A38" s="386"/>
      <c r="B38" s="66"/>
      <c r="C38" s="121"/>
      <c r="D38" s="394"/>
      <c r="E38" s="263"/>
      <c r="F38" s="392"/>
      <c r="G38" s="392"/>
      <c r="H38" s="392"/>
    </row>
    <row r="39" spans="1:8" x14ac:dyDescent="0.2">
      <c r="A39" s="386"/>
      <c r="B39" s="66"/>
      <c r="C39" s="121"/>
      <c r="D39" s="394"/>
      <c r="E39" s="263"/>
      <c r="F39" s="392"/>
      <c r="G39" s="392"/>
      <c r="H39" s="392"/>
    </row>
    <row r="40" spans="1:8" x14ac:dyDescent="0.2">
      <c r="A40" s="387"/>
      <c r="B40" s="66"/>
      <c r="C40" s="121"/>
      <c r="D40" s="395"/>
      <c r="E40" s="263"/>
      <c r="F40" s="392"/>
      <c r="G40" s="392"/>
      <c r="H40" s="392"/>
    </row>
    <row r="41" spans="1:8" x14ac:dyDescent="0.2">
      <c r="A41" s="385"/>
      <c r="B41" s="66"/>
      <c r="C41" s="121"/>
      <c r="D41" s="393" t="str">
        <f t="shared" ref="D41" si="20">IF(A41="","",AVERAGE(C41:C44))</f>
        <v/>
      </c>
      <c r="E41" s="263"/>
      <c r="F41" s="391" t="str">
        <f t="shared" ref="F41" si="21">IF(A41="","",AVERAGE(C41:C44))</f>
        <v/>
      </c>
      <c r="G41" s="391" t="str">
        <f t="shared" ref="G41" si="22">IF(A41="","",SUM(D41:D44))</f>
        <v/>
      </c>
      <c r="H41" s="391" t="str">
        <f t="shared" ref="H41" si="23">IF(A41="","",AVERAGE(E41:E44))</f>
        <v/>
      </c>
    </row>
    <row r="42" spans="1:8" x14ac:dyDescent="0.2">
      <c r="A42" s="386"/>
      <c r="B42" s="66"/>
      <c r="C42" s="121"/>
      <c r="D42" s="394"/>
      <c r="E42" s="263"/>
      <c r="F42" s="392"/>
      <c r="G42" s="392"/>
      <c r="H42" s="392"/>
    </row>
    <row r="43" spans="1:8" x14ac:dyDescent="0.2">
      <c r="A43" s="386"/>
      <c r="B43" s="66"/>
      <c r="C43" s="121"/>
      <c r="D43" s="394"/>
      <c r="E43" s="263"/>
      <c r="F43" s="392"/>
      <c r="G43" s="392"/>
      <c r="H43" s="392"/>
    </row>
    <row r="44" spans="1:8" x14ac:dyDescent="0.2">
      <c r="A44" s="387"/>
      <c r="B44" s="66"/>
      <c r="C44" s="121"/>
      <c r="D44" s="395"/>
      <c r="E44" s="263"/>
      <c r="F44" s="392"/>
      <c r="G44" s="392"/>
      <c r="H44" s="392"/>
    </row>
    <row r="45" spans="1:8" x14ac:dyDescent="0.2">
      <c r="A45" s="385"/>
      <c r="B45" s="66"/>
      <c r="C45" s="121"/>
      <c r="D45" s="393" t="str">
        <f t="shared" ref="D45" si="24">IF(A45="","",AVERAGE(C45:C48))</f>
        <v/>
      </c>
      <c r="E45" s="263"/>
      <c r="F45" s="391" t="str">
        <f t="shared" ref="F45" si="25">IF(A45="","",AVERAGE(C45:C48))</f>
        <v/>
      </c>
      <c r="G45" s="391" t="str">
        <f t="shared" ref="G45" si="26">IF(A45="","",SUM(D45:D48))</f>
        <v/>
      </c>
      <c r="H45" s="391" t="str">
        <f t="shared" ref="H45" si="27">IF(A45="","",AVERAGE(E45:E48))</f>
        <v/>
      </c>
    </row>
    <row r="46" spans="1:8" x14ac:dyDescent="0.2">
      <c r="A46" s="386"/>
      <c r="B46" s="66"/>
      <c r="C46" s="121"/>
      <c r="D46" s="394"/>
      <c r="E46" s="263"/>
      <c r="F46" s="392"/>
      <c r="G46" s="392"/>
      <c r="H46" s="392"/>
    </row>
    <row r="47" spans="1:8" x14ac:dyDescent="0.2">
      <c r="A47" s="386"/>
      <c r="B47" s="66"/>
      <c r="C47" s="121"/>
      <c r="D47" s="394"/>
      <c r="E47" s="263"/>
      <c r="F47" s="392"/>
      <c r="G47" s="392"/>
      <c r="H47" s="392"/>
    </row>
    <row r="48" spans="1:8" x14ac:dyDescent="0.2">
      <c r="A48" s="387"/>
      <c r="B48" s="66"/>
      <c r="C48" s="121"/>
      <c r="D48" s="395"/>
      <c r="E48" s="263"/>
      <c r="F48" s="392"/>
      <c r="G48" s="392"/>
      <c r="H48" s="392"/>
    </row>
    <row r="49" spans="1:8" x14ac:dyDescent="0.2">
      <c r="A49" s="385"/>
      <c r="B49" s="66"/>
      <c r="C49" s="121"/>
      <c r="D49" s="393" t="str">
        <f t="shared" ref="D49" si="28">IF(A49="","",AVERAGE(C49:C52))</f>
        <v/>
      </c>
      <c r="E49" s="263"/>
      <c r="F49" s="391" t="str">
        <f t="shared" ref="F49" si="29">IF(A49="","",AVERAGE(C49:C52))</f>
        <v/>
      </c>
      <c r="G49" s="391" t="str">
        <f t="shared" ref="G49" si="30">IF(A49="","",SUM(D49:D52))</f>
        <v/>
      </c>
      <c r="H49" s="391" t="str">
        <f t="shared" ref="H49" si="31">IF(A49="","",AVERAGE(E49:E52))</f>
        <v/>
      </c>
    </row>
    <row r="50" spans="1:8" x14ac:dyDescent="0.2">
      <c r="A50" s="386"/>
      <c r="B50" s="66"/>
      <c r="C50" s="121"/>
      <c r="D50" s="394"/>
      <c r="E50" s="263"/>
      <c r="F50" s="392"/>
      <c r="G50" s="392"/>
      <c r="H50" s="392"/>
    </row>
    <row r="51" spans="1:8" x14ac:dyDescent="0.2">
      <c r="A51" s="386"/>
      <c r="B51" s="66"/>
      <c r="C51" s="121"/>
      <c r="D51" s="394"/>
      <c r="E51" s="263"/>
      <c r="F51" s="392"/>
      <c r="G51" s="392"/>
      <c r="H51" s="392"/>
    </row>
    <row r="52" spans="1:8" x14ac:dyDescent="0.2">
      <c r="A52" s="387"/>
      <c r="B52" s="66"/>
      <c r="C52" s="121"/>
      <c r="D52" s="395"/>
      <c r="E52" s="263"/>
      <c r="F52" s="392"/>
      <c r="G52" s="392"/>
      <c r="H52" s="392"/>
    </row>
    <row r="53" spans="1:8" x14ac:dyDescent="0.2">
      <c r="A53" s="385"/>
      <c r="B53" s="66"/>
      <c r="C53" s="121"/>
      <c r="D53" s="393" t="str">
        <f t="shared" ref="D53" si="32">IF(A53="","",AVERAGE(C53:C56))</f>
        <v/>
      </c>
      <c r="E53" s="263"/>
      <c r="F53" s="391" t="str">
        <f t="shared" ref="F53" si="33">IF(A53="","",AVERAGE(C53:C56))</f>
        <v/>
      </c>
      <c r="G53" s="391" t="str">
        <f t="shared" ref="G53" si="34">IF(A53="","",SUM(D53:D56))</f>
        <v/>
      </c>
      <c r="H53" s="391" t="str">
        <f t="shared" ref="H53" si="35">IF(A53="","",AVERAGE(E53:E56))</f>
        <v/>
      </c>
    </row>
    <row r="54" spans="1:8" x14ac:dyDescent="0.2">
      <c r="A54" s="386"/>
      <c r="B54" s="66"/>
      <c r="C54" s="121"/>
      <c r="D54" s="394"/>
      <c r="E54" s="263"/>
      <c r="F54" s="392"/>
      <c r="G54" s="392"/>
      <c r="H54" s="392"/>
    </row>
    <row r="55" spans="1:8" x14ac:dyDescent="0.2">
      <c r="A55" s="386"/>
      <c r="B55" s="66"/>
      <c r="C55" s="121"/>
      <c r="D55" s="394"/>
      <c r="E55" s="263"/>
      <c r="F55" s="392"/>
      <c r="G55" s="392"/>
      <c r="H55" s="392"/>
    </row>
    <row r="56" spans="1:8" x14ac:dyDescent="0.2">
      <c r="A56" s="387"/>
      <c r="B56" s="66"/>
      <c r="C56" s="121"/>
      <c r="D56" s="395"/>
      <c r="E56" s="263"/>
      <c r="F56" s="392"/>
      <c r="G56" s="392"/>
      <c r="H56" s="392"/>
    </row>
    <row r="57" spans="1:8" x14ac:dyDescent="0.2">
      <c r="A57" s="385"/>
      <c r="B57" s="66"/>
      <c r="C57" s="121"/>
      <c r="D57" s="393" t="str">
        <f t="shared" ref="D57" si="36">IF(A57="","",AVERAGE(C57:C60))</f>
        <v/>
      </c>
      <c r="E57" s="263"/>
      <c r="F57" s="391" t="str">
        <f t="shared" ref="F57" si="37">IF(A57="","",AVERAGE(C57:C60))</f>
        <v/>
      </c>
      <c r="G57" s="391" t="str">
        <f t="shared" ref="G57" si="38">IF(A57="","",SUM(D57:D60))</f>
        <v/>
      </c>
      <c r="H57" s="391" t="str">
        <f t="shared" ref="H57" si="39">IF(A57="","",AVERAGE(E57:E60))</f>
        <v/>
      </c>
    </row>
    <row r="58" spans="1:8" x14ac:dyDescent="0.2">
      <c r="A58" s="386"/>
      <c r="B58" s="66"/>
      <c r="C58" s="121"/>
      <c r="D58" s="394"/>
      <c r="E58" s="263"/>
      <c r="F58" s="392"/>
      <c r="G58" s="392"/>
      <c r="H58" s="392"/>
    </row>
    <row r="59" spans="1:8" x14ac:dyDescent="0.2">
      <c r="A59" s="386"/>
      <c r="B59" s="66"/>
      <c r="C59" s="121"/>
      <c r="D59" s="394"/>
      <c r="E59" s="263"/>
      <c r="F59" s="392"/>
      <c r="G59" s="392"/>
      <c r="H59" s="392"/>
    </row>
    <row r="60" spans="1:8" x14ac:dyDescent="0.2">
      <c r="A60" s="387"/>
      <c r="B60" s="66"/>
      <c r="C60" s="121"/>
      <c r="D60" s="395"/>
      <c r="E60" s="263"/>
      <c r="F60" s="392"/>
      <c r="G60" s="392"/>
      <c r="H60" s="392"/>
    </row>
    <row r="61" spans="1:8" x14ac:dyDescent="0.2">
      <c r="A61" s="385"/>
      <c r="B61" s="66"/>
      <c r="C61" s="121"/>
      <c r="D61" s="393" t="str">
        <f t="shared" ref="D61" si="40">IF(A61="","",AVERAGE(C61:C64))</f>
        <v/>
      </c>
      <c r="E61" s="263"/>
      <c r="F61" s="391" t="str">
        <f t="shared" ref="F61" si="41">IF(A61="","",AVERAGE(C61:C64))</f>
        <v/>
      </c>
      <c r="G61" s="391" t="str">
        <f t="shared" ref="G61" si="42">IF(A61="","",SUM(D61:D64))</f>
        <v/>
      </c>
      <c r="H61" s="391" t="str">
        <f t="shared" ref="H61" si="43">IF(A61="","",AVERAGE(E61:E64))</f>
        <v/>
      </c>
    </row>
    <row r="62" spans="1:8" x14ac:dyDescent="0.2">
      <c r="A62" s="386"/>
      <c r="B62" s="66"/>
      <c r="C62" s="121"/>
      <c r="D62" s="394"/>
      <c r="E62" s="263"/>
      <c r="F62" s="392"/>
      <c r="G62" s="392"/>
      <c r="H62" s="392"/>
    </row>
    <row r="63" spans="1:8" x14ac:dyDescent="0.2">
      <c r="A63" s="386"/>
      <c r="B63" s="66"/>
      <c r="C63" s="121"/>
      <c r="D63" s="394"/>
      <c r="E63" s="263"/>
      <c r="F63" s="392"/>
      <c r="G63" s="392"/>
      <c r="H63" s="392"/>
    </row>
    <row r="64" spans="1:8" x14ac:dyDescent="0.2">
      <c r="A64" s="387"/>
      <c r="B64" s="66"/>
      <c r="C64" s="121"/>
      <c r="D64" s="395"/>
      <c r="E64" s="263"/>
      <c r="F64" s="392"/>
      <c r="G64" s="392"/>
      <c r="H64" s="392"/>
    </row>
    <row r="65" spans="1:8" x14ac:dyDescent="0.2">
      <c r="A65" s="385"/>
      <c r="B65" s="66"/>
      <c r="C65" s="121"/>
      <c r="D65" s="393" t="str">
        <f t="shared" ref="D65" si="44">IF(A65="","",AVERAGE(C65:C68))</f>
        <v/>
      </c>
      <c r="E65" s="263"/>
      <c r="F65" s="391" t="str">
        <f t="shared" ref="F65" si="45">IF(A65="","",AVERAGE(C65:C68))</f>
        <v/>
      </c>
      <c r="G65" s="391" t="str">
        <f t="shared" ref="G65" si="46">IF(A65="","",SUM(D65:D68))</f>
        <v/>
      </c>
      <c r="H65" s="391" t="str">
        <f t="shared" ref="H65" si="47">IF(A65="","",AVERAGE(E65:E68))</f>
        <v/>
      </c>
    </row>
    <row r="66" spans="1:8" x14ac:dyDescent="0.2">
      <c r="A66" s="386"/>
      <c r="B66" s="66"/>
      <c r="C66" s="121"/>
      <c r="D66" s="394"/>
      <c r="E66" s="263"/>
      <c r="F66" s="392"/>
      <c r="G66" s="392"/>
      <c r="H66" s="392"/>
    </row>
    <row r="67" spans="1:8" x14ac:dyDescent="0.2">
      <c r="A67" s="386"/>
      <c r="B67" s="66"/>
      <c r="C67" s="121"/>
      <c r="D67" s="394"/>
      <c r="E67" s="263"/>
      <c r="F67" s="392"/>
      <c r="G67" s="392"/>
      <c r="H67" s="392"/>
    </row>
    <row r="68" spans="1:8" x14ac:dyDescent="0.2">
      <c r="A68" s="387"/>
      <c r="B68" s="66"/>
      <c r="C68" s="121"/>
      <c r="D68" s="395"/>
      <c r="E68" s="263"/>
      <c r="F68" s="392"/>
      <c r="G68" s="392"/>
      <c r="H68" s="392"/>
    </row>
    <row r="69" spans="1:8" x14ac:dyDescent="0.2">
      <c r="A69" s="385"/>
      <c r="B69" s="66"/>
      <c r="C69" s="121"/>
      <c r="D69" s="393" t="str">
        <f t="shared" ref="D69" si="48">IF(A69="","",AVERAGE(C69:C72))</f>
        <v/>
      </c>
      <c r="E69" s="263"/>
      <c r="F69" s="391" t="str">
        <f t="shared" ref="F69" si="49">IF(A69="","",AVERAGE(C69:C72))</f>
        <v/>
      </c>
      <c r="G69" s="391" t="str">
        <f t="shared" ref="G69" si="50">IF(A69="","",SUM(D69:D72))</f>
        <v/>
      </c>
      <c r="H69" s="391" t="str">
        <f t="shared" ref="H69" si="51">IF(A69="","",AVERAGE(E69:E72))</f>
        <v/>
      </c>
    </row>
    <row r="70" spans="1:8" x14ac:dyDescent="0.2">
      <c r="A70" s="386"/>
      <c r="B70" s="66"/>
      <c r="C70" s="121"/>
      <c r="D70" s="394"/>
      <c r="E70" s="263"/>
      <c r="F70" s="392"/>
      <c r="G70" s="392"/>
      <c r="H70" s="392"/>
    </row>
    <row r="71" spans="1:8" x14ac:dyDescent="0.2">
      <c r="A71" s="386"/>
      <c r="B71" s="66"/>
      <c r="C71" s="121"/>
      <c r="D71" s="394"/>
      <c r="E71" s="263"/>
      <c r="F71" s="392"/>
      <c r="G71" s="392"/>
      <c r="H71" s="392"/>
    </row>
    <row r="72" spans="1:8" x14ac:dyDescent="0.2">
      <c r="A72" s="387"/>
      <c r="B72" s="66"/>
      <c r="C72" s="121"/>
      <c r="D72" s="395"/>
      <c r="E72" s="263"/>
      <c r="F72" s="392"/>
      <c r="G72" s="392"/>
      <c r="H72" s="392"/>
    </row>
    <row r="73" spans="1:8" x14ac:dyDescent="0.2">
      <c r="A73" s="385"/>
      <c r="B73" s="66"/>
      <c r="C73" s="121"/>
      <c r="D73" s="393" t="str">
        <f t="shared" ref="D73" si="52">IF(A73="","",AVERAGE(C73:C76))</f>
        <v/>
      </c>
      <c r="E73" s="263"/>
      <c r="F73" s="391" t="str">
        <f t="shared" ref="F73" si="53">IF(A73="","",AVERAGE(C73:C76))</f>
        <v/>
      </c>
      <c r="G73" s="391" t="str">
        <f t="shared" ref="G73" si="54">IF(A73="","",SUM(D73:D76))</f>
        <v/>
      </c>
      <c r="H73" s="391" t="str">
        <f t="shared" ref="H73" si="55">IF(A73="","",AVERAGE(E73:E76))</f>
        <v/>
      </c>
    </row>
    <row r="74" spans="1:8" x14ac:dyDescent="0.2">
      <c r="A74" s="386"/>
      <c r="B74" s="66"/>
      <c r="C74" s="121"/>
      <c r="D74" s="394"/>
      <c r="E74" s="263"/>
      <c r="F74" s="392"/>
      <c r="G74" s="392"/>
      <c r="H74" s="392"/>
    </row>
    <row r="75" spans="1:8" x14ac:dyDescent="0.2">
      <c r="A75" s="386"/>
      <c r="B75" s="66"/>
      <c r="C75" s="121"/>
      <c r="D75" s="394"/>
      <c r="E75" s="263"/>
      <c r="F75" s="392"/>
      <c r="G75" s="392"/>
      <c r="H75" s="392"/>
    </row>
    <row r="76" spans="1:8" x14ac:dyDescent="0.2">
      <c r="A76" s="387"/>
      <c r="B76" s="66"/>
      <c r="C76" s="121"/>
      <c r="D76" s="395"/>
      <c r="E76" s="263"/>
      <c r="F76" s="392"/>
      <c r="G76" s="392"/>
      <c r="H76" s="392"/>
    </row>
    <row r="77" spans="1:8" x14ac:dyDescent="0.2">
      <c r="A77" s="385"/>
      <c r="B77" s="66"/>
      <c r="C77" s="121"/>
      <c r="D77" s="393" t="str">
        <f t="shared" ref="D77" si="56">IF(A77="","",AVERAGE(C77:C80))</f>
        <v/>
      </c>
      <c r="E77" s="263"/>
      <c r="F77" s="391" t="str">
        <f t="shared" ref="F77" si="57">IF(A77="","",AVERAGE(C77:C80))</f>
        <v/>
      </c>
      <c r="G77" s="391" t="str">
        <f t="shared" ref="G77" si="58">IF(A77="","",SUM(D77:D80))</f>
        <v/>
      </c>
      <c r="H77" s="391" t="str">
        <f t="shared" ref="H77" si="59">IF(A77="","",AVERAGE(E77:E80))</f>
        <v/>
      </c>
    </row>
    <row r="78" spans="1:8" x14ac:dyDescent="0.2">
      <c r="A78" s="386"/>
      <c r="B78" s="66"/>
      <c r="C78" s="121"/>
      <c r="D78" s="394"/>
      <c r="E78" s="263"/>
      <c r="F78" s="392"/>
      <c r="G78" s="392"/>
      <c r="H78" s="392"/>
    </row>
    <row r="79" spans="1:8" x14ac:dyDescent="0.2">
      <c r="A79" s="386"/>
      <c r="B79" s="66"/>
      <c r="C79" s="121"/>
      <c r="D79" s="394"/>
      <c r="E79" s="263"/>
      <c r="F79" s="392"/>
      <c r="G79" s="392"/>
      <c r="H79" s="392"/>
    </row>
    <row r="80" spans="1:8" x14ac:dyDescent="0.2">
      <c r="A80" s="387"/>
      <c r="B80" s="66"/>
      <c r="C80" s="121"/>
      <c r="D80" s="395"/>
      <c r="E80" s="263"/>
      <c r="F80" s="392"/>
      <c r="G80" s="392"/>
      <c r="H80" s="392"/>
    </row>
    <row r="81" spans="1:8" x14ac:dyDescent="0.2">
      <c r="A81" s="385"/>
      <c r="B81" s="66"/>
      <c r="C81" s="121"/>
      <c r="D81" s="393" t="str">
        <f t="shared" ref="D81" si="60">IF(A81="","",AVERAGE(C81:C84))</f>
        <v/>
      </c>
      <c r="E81" s="263"/>
      <c r="F81" s="391" t="str">
        <f t="shared" ref="F81" si="61">IF(A81="","",AVERAGE(C81:C84))</f>
        <v/>
      </c>
      <c r="G81" s="391" t="str">
        <f t="shared" ref="G81" si="62">IF(A81="","",SUM(D81:D84))</f>
        <v/>
      </c>
      <c r="H81" s="391" t="str">
        <f t="shared" ref="H81" si="63">IF(A81="","",AVERAGE(E81:E84))</f>
        <v/>
      </c>
    </row>
    <row r="82" spans="1:8" x14ac:dyDescent="0.2">
      <c r="A82" s="386"/>
      <c r="B82" s="66"/>
      <c r="C82" s="121"/>
      <c r="D82" s="394"/>
      <c r="E82" s="263"/>
      <c r="F82" s="392"/>
      <c r="G82" s="392"/>
      <c r="H82" s="392"/>
    </row>
    <row r="83" spans="1:8" x14ac:dyDescent="0.2">
      <c r="A83" s="386"/>
      <c r="B83" s="66"/>
      <c r="C83" s="121"/>
      <c r="D83" s="394"/>
      <c r="E83" s="263"/>
      <c r="F83" s="392"/>
      <c r="G83" s="392"/>
      <c r="H83" s="392"/>
    </row>
    <row r="84" spans="1:8" x14ac:dyDescent="0.2">
      <c r="A84" s="387"/>
      <c r="B84" s="66"/>
      <c r="C84" s="121"/>
      <c r="D84" s="395"/>
      <c r="E84" s="263"/>
      <c r="F84" s="392"/>
      <c r="G84" s="392"/>
      <c r="H84" s="392"/>
    </row>
    <row r="85" spans="1:8" x14ac:dyDescent="0.2">
      <c r="A85" s="385"/>
      <c r="B85" s="66"/>
      <c r="C85" s="121"/>
      <c r="D85" s="393" t="str">
        <f t="shared" ref="D85" si="64">IF(A85="","",AVERAGE(C85:C88))</f>
        <v/>
      </c>
      <c r="E85" s="263"/>
      <c r="F85" s="391" t="str">
        <f t="shared" ref="F85" si="65">IF(A85="","",AVERAGE(C85:C88))</f>
        <v/>
      </c>
      <c r="G85" s="391" t="str">
        <f t="shared" ref="G85" si="66">IF(A85="","",SUM(D85:D88))</f>
        <v/>
      </c>
      <c r="H85" s="391" t="str">
        <f t="shared" ref="H85" si="67">IF(A85="","",AVERAGE(E85:E88))</f>
        <v/>
      </c>
    </row>
    <row r="86" spans="1:8" x14ac:dyDescent="0.2">
      <c r="A86" s="386"/>
      <c r="B86" s="66"/>
      <c r="C86" s="121"/>
      <c r="D86" s="394"/>
      <c r="E86" s="263"/>
      <c r="F86" s="392"/>
      <c r="G86" s="392"/>
      <c r="H86" s="392"/>
    </row>
    <row r="87" spans="1:8" x14ac:dyDescent="0.2">
      <c r="A87" s="386"/>
      <c r="B87" s="66"/>
      <c r="C87" s="121"/>
      <c r="D87" s="394"/>
      <c r="E87" s="263"/>
      <c r="F87" s="392"/>
      <c r="G87" s="392"/>
      <c r="H87" s="392"/>
    </row>
    <row r="88" spans="1:8" x14ac:dyDescent="0.2">
      <c r="A88" s="387"/>
      <c r="B88" s="66"/>
      <c r="C88" s="121"/>
      <c r="D88" s="395"/>
      <c r="E88" s="263"/>
      <c r="F88" s="392"/>
      <c r="G88" s="392"/>
      <c r="H88" s="392"/>
    </row>
    <row r="89" spans="1:8" x14ac:dyDescent="0.2">
      <c r="A89" s="385"/>
      <c r="B89" s="66"/>
      <c r="C89" s="121"/>
      <c r="D89" s="393" t="str">
        <f t="shared" ref="D89" si="68">IF(A89="","",AVERAGE(C89:C92))</f>
        <v/>
      </c>
      <c r="E89" s="263"/>
      <c r="F89" s="391" t="str">
        <f t="shared" ref="F89" si="69">IF(A89="","",AVERAGE(C89:C92))</f>
        <v/>
      </c>
      <c r="G89" s="391" t="str">
        <f t="shared" ref="G89" si="70">IF(A89="","",SUM(D89:D92))</f>
        <v/>
      </c>
      <c r="H89" s="391" t="str">
        <f t="shared" ref="H89" si="71">IF(A89="","",AVERAGE(E89:E92))</f>
        <v/>
      </c>
    </row>
    <row r="90" spans="1:8" x14ac:dyDescent="0.2">
      <c r="A90" s="386"/>
      <c r="B90" s="66"/>
      <c r="C90" s="121"/>
      <c r="D90" s="394"/>
      <c r="E90" s="263"/>
      <c r="F90" s="392"/>
      <c r="G90" s="392"/>
      <c r="H90" s="392"/>
    </row>
    <row r="91" spans="1:8" x14ac:dyDescent="0.2">
      <c r="A91" s="386"/>
      <c r="B91" s="66"/>
      <c r="C91" s="121"/>
      <c r="D91" s="394"/>
      <c r="E91" s="263"/>
      <c r="F91" s="392"/>
      <c r="G91" s="392"/>
      <c r="H91" s="392"/>
    </row>
    <row r="92" spans="1:8" x14ac:dyDescent="0.2">
      <c r="A92" s="387"/>
      <c r="B92" s="66"/>
      <c r="C92" s="121"/>
      <c r="D92" s="395"/>
      <c r="E92" s="263"/>
      <c r="F92" s="392"/>
      <c r="G92" s="392"/>
      <c r="H92" s="392"/>
    </row>
    <row r="93" spans="1:8" x14ac:dyDescent="0.2">
      <c r="A93" s="385"/>
      <c r="B93" s="66"/>
      <c r="C93" s="121"/>
      <c r="D93" s="393" t="str">
        <f t="shared" ref="D93" si="72">IF(A93="","",AVERAGE(C93:C96))</f>
        <v/>
      </c>
      <c r="E93" s="263"/>
      <c r="F93" s="391" t="str">
        <f t="shared" ref="F93" si="73">IF(A93="","",AVERAGE(C93:C96))</f>
        <v/>
      </c>
      <c r="G93" s="391" t="str">
        <f t="shared" ref="G93" si="74">IF(A93="","",SUM(D93:D96))</f>
        <v/>
      </c>
      <c r="H93" s="391" t="str">
        <f t="shared" ref="H93" si="75">IF(A93="","",AVERAGE(E93:E96))</f>
        <v/>
      </c>
    </row>
    <row r="94" spans="1:8" x14ac:dyDescent="0.2">
      <c r="A94" s="386"/>
      <c r="B94" s="66"/>
      <c r="C94" s="121"/>
      <c r="D94" s="394"/>
      <c r="E94" s="263"/>
      <c r="F94" s="392"/>
      <c r="G94" s="392"/>
      <c r="H94" s="392"/>
    </row>
    <row r="95" spans="1:8" x14ac:dyDescent="0.2">
      <c r="A95" s="386"/>
      <c r="B95" s="66"/>
      <c r="C95" s="121"/>
      <c r="D95" s="394"/>
      <c r="E95" s="263"/>
      <c r="F95" s="392"/>
      <c r="G95" s="392"/>
      <c r="H95" s="392"/>
    </row>
    <row r="96" spans="1:8" x14ac:dyDescent="0.2">
      <c r="A96" s="387"/>
      <c r="B96" s="66"/>
      <c r="C96" s="121"/>
      <c r="D96" s="395"/>
      <c r="E96" s="263"/>
      <c r="F96" s="392"/>
      <c r="G96" s="392"/>
      <c r="H96" s="392"/>
    </row>
    <row r="97" spans="1:8" x14ac:dyDescent="0.2">
      <c r="A97" s="385"/>
      <c r="B97" s="66"/>
      <c r="C97" s="121"/>
      <c r="D97" s="393" t="str">
        <f t="shared" ref="D97" si="76">IF(A97="","",AVERAGE(C97:C100))</f>
        <v/>
      </c>
      <c r="E97" s="263"/>
      <c r="F97" s="391" t="str">
        <f t="shared" ref="F97" si="77">IF(A97="","",AVERAGE(C97:C100))</f>
        <v/>
      </c>
      <c r="G97" s="391" t="str">
        <f t="shared" ref="G97" si="78">IF(A97="","",SUM(D97:D100))</f>
        <v/>
      </c>
      <c r="H97" s="391" t="str">
        <f t="shared" ref="H97" si="79">IF(A97="","",AVERAGE(E97:E100))</f>
        <v/>
      </c>
    </row>
    <row r="98" spans="1:8" x14ac:dyDescent="0.2">
      <c r="A98" s="386"/>
      <c r="B98" s="66"/>
      <c r="C98" s="121"/>
      <c r="D98" s="394"/>
      <c r="E98" s="263"/>
      <c r="F98" s="392"/>
      <c r="G98" s="392"/>
      <c r="H98" s="392"/>
    </row>
    <row r="99" spans="1:8" x14ac:dyDescent="0.2">
      <c r="A99" s="386"/>
      <c r="B99" s="66"/>
      <c r="C99" s="121"/>
      <c r="D99" s="394"/>
      <c r="E99" s="263"/>
      <c r="F99" s="392"/>
      <c r="G99" s="392"/>
      <c r="H99" s="392"/>
    </row>
    <row r="100" spans="1:8" x14ac:dyDescent="0.2">
      <c r="A100" s="387"/>
      <c r="B100" s="66"/>
      <c r="C100" s="121"/>
      <c r="D100" s="395"/>
      <c r="E100" s="263"/>
      <c r="F100" s="392"/>
      <c r="G100" s="392"/>
      <c r="H100" s="392"/>
    </row>
    <row r="101" spans="1:8" x14ac:dyDescent="0.2">
      <c r="A101" s="385"/>
      <c r="B101" s="66"/>
      <c r="C101" s="121"/>
      <c r="D101" s="393" t="str">
        <f t="shared" ref="D101" si="80">IF(A101="","",AVERAGE(C101:C104))</f>
        <v/>
      </c>
      <c r="E101" s="263"/>
      <c r="F101" s="391" t="str">
        <f t="shared" ref="F101" si="81">IF(A101="","",AVERAGE(C101:C104))</f>
        <v/>
      </c>
      <c r="G101" s="391" t="str">
        <f t="shared" ref="G101" si="82">IF(A101="","",SUM(D101:D104))</f>
        <v/>
      </c>
      <c r="H101" s="391" t="str">
        <f t="shared" ref="H101" si="83">IF(A101="","",AVERAGE(E101:E104))</f>
        <v/>
      </c>
    </row>
    <row r="102" spans="1:8" x14ac:dyDescent="0.2">
      <c r="A102" s="386"/>
      <c r="B102" s="66"/>
      <c r="C102" s="121"/>
      <c r="D102" s="394"/>
      <c r="E102" s="263"/>
      <c r="F102" s="392"/>
      <c r="G102" s="392"/>
      <c r="H102" s="392"/>
    </row>
    <row r="103" spans="1:8" x14ac:dyDescent="0.2">
      <c r="A103" s="386"/>
      <c r="B103" s="66"/>
      <c r="C103" s="121"/>
      <c r="D103" s="394"/>
      <c r="E103" s="263"/>
      <c r="F103" s="392"/>
      <c r="G103" s="392"/>
      <c r="H103" s="392"/>
    </row>
    <row r="104" spans="1:8" x14ac:dyDescent="0.2">
      <c r="A104" s="387"/>
      <c r="B104" s="66"/>
      <c r="C104" s="121"/>
      <c r="D104" s="395"/>
      <c r="E104" s="263"/>
      <c r="F104" s="392"/>
      <c r="G104" s="392"/>
      <c r="H104" s="392"/>
    </row>
    <row r="105" spans="1:8" x14ac:dyDescent="0.2">
      <c r="A105" s="385"/>
      <c r="B105" s="66"/>
      <c r="C105" s="121"/>
      <c r="D105" s="393" t="str">
        <f t="shared" ref="D105" si="84">IF(A105="","",AVERAGE(C105:C108))</f>
        <v/>
      </c>
      <c r="E105" s="263"/>
      <c r="F105" s="391" t="str">
        <f t="shared" ref="F105" si="85">IF(A105="","",AVERAGE(C105:C108))</f>
        <v/>
      </c>
      <c r="G105" s="391" t="str">
        <f t="shared" ref="G105" si="86">IF(A105="","",SUM(D105:D108))</f>
        <v/>
      </c>
      <c r="H105" s="391" t="str">
        <f t="shared" ref="H105" si="87">IF(A105="","",AVERAGE(E105:E108))</f>
        <v/>
      </c>
    </row>
    <row r="106" spans="1:8" x14ac:dyDescent="0.2">
      <c r="A106" s="386"/>
      <c r="B106" s="66"/>
      <c r="C106" s="121"/>
      <c r="D106" s="394"/>
      <c r="E106" s="263"/>
      <c r="F106" s="392"/>
      <c r="G106" s="392"/>
      <c r="H106" s="392"/>
    </row>
    <row r="107" spans="1:8" x14ac:dyDescent="0.2">
      <c r="A107" s="386"/>
      <c r="B107" s="66"/>
      <c r="C107" s="121"/>
      <c r="D107" s="394"/>
      <c r="E107" s="263"/>
      <c r="F107" s="392"/>
      <c r="G107" s="392"/>
      <c r="H107" s="392"/>
    </row>
    <row r="108" spans="1:8" x14ac:dyDescent="0.2">
      <c r="A108" s="387"/>
      <c r="B108" s="66"/>
      <c r="C108" s="121"/>
      <c r="D108" s="395"/>
      <c r="E108" s="263"/>
      <c r="F108" s="392"/>
      <c r="G108" s="392"/>
      <c r="H108" s="392"/>
    </row>
    <row r="109" spans="1:8" x14ac:dyDescent="0.2">
      <c r="A109" s="385"/>
      <c r="B109" s="66"/>
      <c r="C109" s="121"/>
      <c r="D109" s="393" t="str">
        <f t="shared" ref="D109" si="88">IF(A109="","",AVERAGE(C109:C112))</f>
        <v/>
      </c>
      <c r="E109" s="263"/>
      <c r="F109" s="391" t="str">
        <f t="shared" ref="F109" si="89">IF(A109="","",AVERAGE(C109:C112))</f>
        <v/>
      </c>
      <c r="G109" s="391" t="str">
        <f t="shared" ref="G109" si="90">IF(A109="","",SUM(D109:D112))</f>
        <v/>
      </c>
      <c r="H109" s="391" t="str">
        <f t="shared" ref="H109" si="91">IF(A109="","",AVERAGE(E109:E112))</f>
        <v/>
      </c>
    </row>
    <row r="110" spans="1:8" x14ac:dyDescent="0.2">
      <c r="A110" s="386"/>
      <c r="B110" s="66"/>
      <c r="C110" s="121"/>
      <c r="D110" s="394"/>
      <c r="E110" s="263"/>
      <c r="F110" s="392"/>
      <c r="G110" s="392"/>
      <c r="H110" s="392"/>
    </row>
    <row r="111" spans="1:8" x14ac:dyDescent="0.2">
      <c r="A111" s="386"/>
      <c r="B111" s="66"/>
      <c r="C111" s="121"/>
      <c r="D111" s="394"/>
      <c r="E111" s="263"/>
      <c r="F111" s="392"/>
      <c r="G111" s="392"/>
      <c r="H111" s="392"/>
    </row>
    <row r="112" spans="1:8" x14ac:dyDescent="0.2">
      <c r="A112" s="387"/>
      <c r="B112" s="66"/>
      <c r="C112" s="121"/>
      <c r="D112" s="395"/>
      <c r="E112" s="263"/>
      <c r="F112" s="392"/>
      <c r="G112" s="392"/>
      <c r="H112" s="392"/>
    </row>
    <row r="113" spans="1:8" x14ac:dyDescent="0.2">
      <c r="A113" s="385"/>
      <c r="B113" s="66"/>
      <c r="C113" s="121"/>
      <c r="D113" s="393" t="str">
        <f t="shared" ref="D113" si="92">IF(A113="","",AVERAGE(C113:C116))</f>
        <v/>
      </c>
      <c r="E113" s="263"/>
      <c r="F113" s="391" t="str">
        <f t="shared" ref="F113" si="93">IF(A113="","",AVERAGE(C113:C116))</f>
        <v/>
      </c>
      <c r="G113" s="391" t="str">
        <f t="shared" ref="G113" si="94">IF(A113="","",SUM(D113:D116))</f>
        <v/>
      </c>
      <c r="H113" s="391" t="str">
        <f t="shared" ref="H113" si="95">IF(A113="","",AVERAGE(E113:E116))</f>
        <v/>
      </c>
    </row>
    <row r="114" spans="1:8" x14ac:dyDescent="0.2">
      <c r="A114" s="386"/>
      <c r="B114" s="66"/>
      <c r="C114" s="121"/>
      <c r="D114" s="394"/>
      <c r="E114" s="263"/>
      <c r="F114" s="392"/>
      <c r="G114" s="392"/>
      <c r="H114" s="392"/>
    </row>
    <row r="115" spans="1:8" x14ac:dyDescent="0.2">
      <c r="A115" s="386"/>
      <c r="B115" s="66"/>
      <c r="C115" s="121"/>
      <c r="D115" s="394"/>
      <c r="E115" s="263"/>
      <c r="F115" s="392"/>
      <c r="G115" s="392"/>
      <c r="H115" s="392"/>
    </row>
    <row r="116" spans="1:8" x14ac:dyDescent="0.2">
      <c r="A116" s="387"/>
      <c r="B116" s="66"/>
      <c r="C116" s="121"/>
      <c r="D116" s="395"/>
      <c r="E116" s="263"/>
      <c r="F116" s="392"/>
      <c r="G116" s="392"/>
      <c r="H116" s="392"/>
    </row>
    <row r="117" spans="1:8" x14ac:dyDescent="0.2">
      <c r="A117" s="385"/>
      <c r="B117" s="66"/>
      <c r="C117" s="121"/>
      <c r="D117" s="393" t="str">
        <f t="shared" ref="D117" si="96">IF(A117="","",AVERAGE(C117:C120))</f>
        <v/>
      </c>
      <c r="E117" s="263"/>
      <c r="F117" s="391" t="str">
        <f t="shared" ref="F117" si="97">IF(A117="","",AVERAGE(C117:C120))</f>
        <v/>
      </c>
      <c r="G117" s="391" t="str">
        <f t="shared" ref="G117" si="98">IF(A117="","",SUM(D117:D120))</f>
        <v/>
      </c>
      <c r="H117" s="391" t="str">
        <f t="shared" ref="H117" si="99">IF(A117="","",AVERAGE(E117:E120))</f>
        <v/>
      </c>
    </row>
    <row r="118" spans="1:8" x14ac:dyDescent="0.2">
      <c r="A118" s="386"/>
      <c r="B118" s="66"/>
      <c r="C118" s="121"/>
      <c r="D118" s="394"/>
      <c r="E118" s="263"/>
      <c r="F118" s="392"/>
      <c r="G118" s="392"/>
      <c r="H118" s="392"/>
    </row>
    <row r="119" spans="1:8" x14ac:dyDescent="0.2">
      <c r="A119" s="386"/>
      <c r="B119" s="66"/>
      <c r="C119" s="121"/>
      <c r="D119" s="394"/>
      <c r="E119" s="263"/>
      <c r="F119" s="392"/>
      <c r="G119" s="392"/>
      <c r="H119" s="392"/>
    </row>
    <row r="120" spans="1:8" x14ac:dyDescent="0.2">
      <c r="A120" s="387"/>
      <c r="B120" s="66"/>
      <c r="C120" s="121"/>
      <c r="D120" s="395"/>
      <c r="E120" s="263"/>
      <c r="F120" s="392"/>
      <c r="G120" s="392"/>
      <c r="H120" s="392"/>
    </row>
    <row r="121" spans="1:8" x14ac:dyDescent="0.2">
      <c r="A121" s="385"/>
      <c r="B121" s="66"/>
      <c r="C121" s="121"/>
      <c r="D121" s="393" t="str">
        <f t="shared" ref="D121" si="100">IF(A121="","",AVERAGE(C121:C124))</f>
        <v/>
      </c>
      <c r="E121" s="263"/>
      <c r="F121" s="391" t="str">
        <f t="shared" ref="F121" si="101">IF(A121="","",AVERAGE(C121:C124))</f>
        <v/>
      </c>
      <c r="G121" s="391" t="str">
        <f t="shared" ref="G121" si="102">IF(A121="","",SUM(D121:D124))</f>
        <v/>
      </c>
      <c r="H121" s="391" t="str">
        <f t="shared" ref="H121" si="103">IF(A121="","",AVERAGE(E121:E124))</f>
        <v/>
      </c>
    </row>
    <row r="122" spans="1:8" x14ac:dyDescent="0.2">
      <c r="A122" s="386"/>
      <c r="B122" s="66"/>
      <c r="C122" s="121"/>
      <c r="D122" s="394"/>
      <c r="E122" s="263"/>
      <c r="F122" s="392"/>
      <c r="G122" s="392"/>
      <c r="H122" s="392"/>
    </row>
    <row r="123" spans="1:8" x14ac:dyDescent="0.2">
      <c r="A123" s="386"/>
      <c r="B123" s="66"/>
      <c r="C123" s="121"/>
      <c r="D123" s="394"/>
      <c r="E123" s="263"/>
      <c r="F123" s="392"/>
      <c r="G123" s="392"/>
      <c r="H123" s="392"/>
    </row>
    <row r="124" spans="1:8" x14ac:dyDescent="0.2">
      <c r="A124" s="387"/>
      <c r="B124" s="66"/>
      <c r="C124" s="121"/>
      <c r="D124" s="395"/>
      <c r="E124" s="263"/>
      <c r="F124" s="392"/>
      <c r="G124" s="392"/>
      <c r="H124" s="392"/>
    </row>
    <row r="125" spans="1:8" x14ac:dyDescent="0.2">
      <c r="A125" s="385"/>
      <c r="B125" s="66"/>
      <c r="C125" s="121"/>
      <c r="D125" s="393" t="str">
        <f t="shared" ref="D125" si="104">IF(A125="","",AVERAGE(C125:C128))</f>
        <v/>
      </c>
      <c r="E125" s="263"/>
      <c r="F125" s="391" t="str">
        <f t="shared" ref="F125" si="105">IF(A125="","",AVERAGE(C125:C128))</f>
        <v/>
      </c>
      <c r="G125" s="391" t="str">
        <f t="shared" ref="G125" si="106">IF(A125="","",SUM(D125:D128))</f>
        <v/>
      </c>
      <c r="H125" s="391" t="str">
        <f t="shared" ref="H125" si="107">IF(A125="","",AVERAGE(E125:E128))</f>
        <v/>
      </c>
    </row>
    <row r="126" spans="1:8" x14ac:dyDescent="0.2">
      <c r="A126" s="386"/>
      <c r="B126" s="66"/>
      <c r="C126" s="121"/>
      <c r="D126" s="394"/>
      <c r="E126" s="263"/>
      <c r="F126" s="392"/>
      <c r="G126" s="392"/>
      <c r="H126" s="392"/>
    </row>
    <row r="127" spans="1:8" x14ac:dyDescent="0.2">
      <c r="A127" s="386"/>
      <c r="B127" s="66"/>
      <c r="C127" s="121"/>
      <c r="D127" s="394"/>
      <c r="E127" s="263"/>
      <c r="F127" s="392"/>
      <c r="G127" s="392"/>
      <c r="H127" s="392"/>
    </row>
    <row r="128" spans="1:8" x14ac:dyDescent="0.2">
      <c r="A128" s="387"/>
      <c r="B128" s="66"/>
      <c r="C128" s="121"/>
      <c r="D128" s="395"/>
      <c r="E128" s="263"/>
      <c r="F128" s="392"/>
      <c r="G128" s="392"/>
      <c r="H128" s="392"/>
    </row>
    <row r="129" spans="1:8" x14ac:dyDescent="0.2">
      <c r="A129" s="385"/>
      <c r="B129" s="66"/>
      <c r="C129" s="121"/>
      <c r="D129" s="393" t="str">
        <f t="shared" ref="D129" si="108">IF(A129="","",AVERAGE(C129:C132))</f>
        <v/>
      </c>
      <c r="E129" s="263"/>
      <c r="F129" s="391" t="str">
        <f t="shared" ref="F129" si="109">IF(A129="","",AVERAGE(C129:C132))</f>
        <v/>
      </c>
      <c r="G129" s="391" t="str">
        <f t="shared" ref="G129" si="110">IF(A129="","",SUM(D129:D132))</f>
        <v/>
      </c>
      <c r="H129" s="391" t="str">
        <f t="shared" ref="H129" si="111">IF(A129="","",AVERAGE(E129:E132))</f>
        <v/>
      </c>
    </row>
    <row r="130" spans="1:8" x14ac:dyDescent="0.2">
      <c r="A130" s="386"/>
      <c r="B130" s="66"/>
      <c r="C130" s="121"/>
      <c r="D130" s="394"/>
      <c r="E130" s="263"/>
      <c r="F130" s="392"/>
      <c r="G130" s="392"/>
      <c r="H130" s="392"/>
    </row>
    <row r="131" spans="1:8" x14ac:dyDescent="0.2">
      <c r="A131" s="386"/>
      <c r="B131" s="66"/>
      <c r="C131" s="121"/>
      <c r="D131" s="394"/>
      <c r="E131" s="263"/>
      <c r="F131" s="392"/>
      <c r="G131" s="392"/>
      <c r="H131" s="392"/>
    </row>
    <row r="132" spans="1:8" x14ac:dyDescent="0.2">
      <c r="A132" s="387"/>
      <c r="B132" s="66"/>
      <c r="C132" s="121"/>
      <c r="D132" s="395"/>
      <c r="E132" s="263"/>
      <c r="F132" s="392"/>
      <c r="G132" s="392"/>
      <c r="H132" s="392"/>
    </row>
    <row r="133" spans="1:8" x14ac:dyDescent="0.2">
      <c r="A133" s="385"/>
      <c r="B133" s="66"/>
      <c r="C133" s="121"/>
      <c r="D133" s="393" t="str">
        <f t="shared" ref="D133" si="112">IF(A133="","",AVERAGE(C133:C136))</f>
        <v/>
      </c>
      <c r="E133" s="263"/>
      <c r="F133" s="391" t="str">
        <f t="shared" ref="F133" si="113">IF(A133="","",AVERAGE(C133:C136))</f>
        <v/>
      </c>
      <c r="G133" s="391" t="str">
        <f t="shared" ref="G133" si="114">IF(A133="","",SUM(D133:D136))</f>
        <v/>
      </c>
      <c r="H133" s="391" t="str">
        <f t="shared" ref="H133" si="115">IF(A133="","",AVERAGE(E133:E136))</f>
        <v/>
      </c>
    </row>
    <row r="134" spans="1:8" x14ac:dyDescent="0.2">
      <c r="A134" s="386"/>
      <c r="B134" s="66"/>
      <c r="C134" s="121"/>
      <c r="D134" s="394"/>
      <c r="E134" s="263"/>
      <c r="F134" s="392"/>
      <c r="G134" s="392"/>
      <c r="H134" s="392"/>
    </row>
    <row r="135" spans="1:8" x14ac:dyDescent="0.2">
      <c r="A135" s="386"/>
      <c r="B135" s="66"/>
      <c r="C135" s="121"/>
      <c r="D135" s="394"/>
      <c r="E135" s="263"/>
      <c r="F135" s="392"/>
      <c r="G135" s="392"/>
      <c r="H135" s="392"/>
    </row>
    <row r="136" spans="1:8" x14ac:dyDescent="0.2">
      <c r="A136" s="387"/>
      <c r="B136" s="66"/>
      <c r="C136" s="121"/>
      <c r="D136" s="395"/>
      <c r="E136" s="263"/>
      <c r="F136" s="392"/>
      <c r="G136" s="392"/>
      <c r="H136" s="392"/>
    </row>
    <row r="137" spans="1:8" x14ac:dyDescent="0.2">
      <c r="A137" s="385"/>
      <c r="B137" s="66"/>
      <c r="C137" s="121"/>
      <c r="D137" s="393" t="str">
        <f t="shared" ref="D137" si="116">IF(A137="","",AVERAGE(C137:C140))</f>
        <v/>
      </c>
      <c r="E137" s="263"/>
      <c r="F137" s="391" t="str">
        <f t="shared" ref="F137" si="117">IF(A137="","",AVERAGE(C137:C140))</f>
        <v/>
      </c>
      <c r="G137" s="391" t="str">
        <f t="shared" ref="G137" si="118">IF(A137="","",SUM(D137:D140))</f>
        <v/>
      </c>
      <c r="H137" s="391" t="str">
        <f t="shared" ref="H137" si="119">IF(A137="","",AVERAGE(E137:E140))</f>
        <v/>
      </c>
    </row>
    <row r="138" spans="1:8" x14ac:dyDescent="0.2">
      <c r="A138" s="386"/>
      <c r="B138" s="66"/>
      <c r="C138" s="121"/>
      <c r="D138" s="394"/>
      <c r="E138" s="263"/>
      <c r="F138" s="392"/>
      <c r="G138" s="392"/>
      <c r="H138" s="392"/>
    </row>
    <row r="139" spans="1:8" x14ac:dyDescent="0.2">
      <c r="A139" s="386"/>
      <c r="B139" s="66"/>
      <c r="C139" s="121"/>
      <c r="D139" s="394"/>
      <c r="E139" s="263"/>
      <c r="F139" s="392"/>
      <c r="G139" s="392"/>
      <c r="H139" s="392"/>
    </row>
    <row r="140" spans="1:8" x14ac:dyDescent="0.2">
      <c r="A140" s="387"/>
      <c r="B140" s="66"/>
      <c r="C140" s="121"/>
      <c r="D140" s="395"/>
      <c r="E140" s="263"/>
      <c r="F140" s="392"/>
      <c r="G140" s="392"/>
      <c r="H140" s="392"/>
    </row>
    <row r="141" spans="1:8" x14ac:dyDescent="0.2">
      <c r="A141" s="385"/>
      <c r="B141" s="66"/>
      <c r="C141" s="121"/>
      <c r="D141" s="393" t="str">
        <f t="shared" ref="D141" si="120">IF(A141="","",AVERAGE(C141:C144))</f>
        <v/>
      </c>
      <c r="E141" s="263"/>
      <c r="F141" s="391" t="str">
        <f t="shared" ref="F141" si="121">IF(A141="","",AVERAGE(C141:C144))</f>
        <v/>
      </c>
      <c r="G141" s="391" t="str">
        <f t="shared" ref="G141" si="122">IF(A141="","",SUM(D141:D144))</f>
        <v/>
      </c>
      <c r="H141" s="391" t="str">
        <f t="shared" ref="H141" si="123">IF(A141="","",AVERAGE(E141:E144))</f>
        <v/>
      </c>
    </row>
    <row r="142" spans="1:8" x14ac:dyDescent="0.2">
      <c r="A142" s="386"/>
      <c r="B142" s="66"/>
      <c r="C142" s="121"/>
      <c r="D142" s="394"/>
      <c r="E142" s="263"/>
      <c r="F142" s="392"/>
      <c r="G142" s="392"/>
      <c r="H142" s="392"/>
    </row>
    <row r="143" spans="1:8" x14ac:dyDescent="0.2">
      <c r="A143" s="386"/>
      <c r="B143" s="66"/>
      <c r="C143" s="121"/>
      <c r="D143" s="394"/>
      <c r="E143" s="263"/>
      <c r="F143" s="392"/>
      <c r="G143" s="392"/>
      <c r="H143" s="392"/>
    </row>
    <row r="144" spans="1:8" x14ac:dyDescent="0.2">
      <c r="A144" s="387"/>
      <c r="B144" s="66"/>
      <c r="C144" s="121"/>
      <c r="D144" s="395"/>
      <c r="E144" s="263"/>
      <c r="F144" s="392"/>
      <c r="G144" s="392"/>
      <c r="H144" s="392"/>
    </row>
    <row r="145" spans="1:8" x14ac:dyDescent="0.2">
      <c r="A145" s="385"/>
      <c r="B145" s="66"/>
      <c r="C145" s="121"/>
      <c r="D145" s="393" t="str">
        <f t="shared" ref="D145" si="124">IF(A145="","",AVERAGE(C145:C148))</f>
        <v/>
      </c>
      <c r="E145" s="263"/>
      <c r="F145" s="391" t="str">
        <f t="shared" ref="F145" si="125">IF(A145="","",AVERAGE(C145:C148))</f>
        <v/>
      </c>
      <c r="G145" s="391" t="str">
        <f t="shared" ref="G145" si="126">IF(A145="","",SUM(D145:D148))</f>
        <v/>
      </c>
      <c r="H145" s="391" t="str">
        <f t="shared" ref="H145" si="127">IF(A145="","",AVERAGE(E145:E148))</f>
        <v/>
      </c>
    </row>
    <row r="146" spans="1:8" x14ac:dyDescent="0.2">
      <c r="A146" s="386"/>
      <c r="B146" s="66"/>
      <c r="C146" s="121"/>
      <c r="D146" s="394"/>
      <c r="E146" s="263"/>
      <c r="F146" s="392"/>
      <c r="G146" s="392"/>
      <c r="H146" s="392"/>
    </row>
    <row r="147" spans="1:8" x14ac:dyDescent="0.2">
      <c r="A147" s="386"/>
      <c r="B147" s="66"/>
      <c r="C147" s="121"/>
      <c r="D147" s="394"/>
      <c r="E147" s="263"/>
      <c r="F147" s="392"/>
      <c r="G147" s="392"/>
      <c r="H147" s="392"/>
    </row>
    <row r="148" spans="1:8" x14ac:dyDescent="0.2">
      <c r="A148" s="387"/>
      <c r="B148" s="66"/>
      <c r="C148" s="121"/>
      <c r="D148" s="395"/>
      <c r="E148" s="263"/>
      <c r="F148" s="392"/>
      <c r="G148" s="392"/>
      <c r="H148" s="392"/>
    </row>
    <row r="149" spans="1:8" x14ac:dyDescent="0.2">
      <c r="A149" s="385"/>
      <c r="B149" s="66"/>
      <c r="C149" s="121"/>
      <c r="D149" s="393" t="str">
        <f t="shared" ref="D149" si="128">IF(A149="","",AVERAGE(C149:C152))</f>
        <v/>
      </c>
      <c r="E149" s="263"/>
      <c r="F149" s="391" t="str">
        <f t="shared" ref="F149" si="129">IF(A149="","",AVERAGE(C149:C152))</f>
        <v/>
      </c>
      <c r="G149" s="391" t="str">
        <f t="shared" ref="G149" si="130">IF(A149="","",SUM(D149:D152))</f>
        <v/>
      </c>
      <c r="H149" s="391" t="str">
        <f t="shared" ref="H149" si="131">IF(A149="","",AVERAGE(E149:E152))</f>
        <v/>
      </c>
    </row>
    <row r="150" spans="1:8" x14ac:dyDescent="0.2">
      <c r="A150" s="386"/>
      <c r="B150" s="66"/>
      <c r="C150" s="121"/>
      <c r="D150" s="394"/>
      <c r="E150" s="263"/>
      <c r="F150" s="392"/>
      <c r="G150" s="392"/>
      <c r="H150" s="392"/>
    </row>
    <row r="151" spans="1:8" x14ac:dyDescent="0.2">
      <c r="A151" s="386"/>
      <c r="B151" s="66"/>
      <c r="C151" s="121"/>
      <c r="D151" s="394"/>
      <c r="E151" s="263"/>
      <c r="F151" s="392"/>
      <c r="G151" s="392"/>
      <c r="H151" s="392"/>
    </row>
    <row r="152" spans="1:8" x14ac:dyDescent="0.2">
      <c r="A152" s="387"/>
      <c r="B152" s="66"/>
      <c r="C152" s="121"/>
      <c r="D152" s="395"/>
      <c r="E152" s="263"/>
      <c r="F152" s="392"/>
      <c r="G152" s="392"/>
      <c r="H152" s="392"/>
    </row>
    <row r="153" spans="1:8" x14ac:dyDescent="0.2">
      <c r="A153" s="385"/>
      <c r="B153" s="66"/>
      <c r="C153" s="121"/>
      <c r="D153" s="393" t="str">
        <f t="shared" ref="D153" si="132">IF(A153="","",AVERAGE(C153:C156))</f>
        <v/>
      </c>
      <c r="E153" s="263"/>
      <c r="F153" s="391" t="str">
        <f t="shared" ref="F153" si="133">IF(A153="","",AVERAGE(C153:C156))</f>
        <v/>
      </c>
      <c r="G153" s="391" t="str">
        <f t="shared" ref="G153" si="134">IF(A153="","",SUM(D153:D156))</f>
        <v/>
      </c>
      <c r="H153" s="391" t="str">
        <f t="shared" ref="H153" si="135">IF(A153="","",AVERAGE(E153:E156))</f>
        <v/>
      </c>
    </row>
    <row r="154" spans="1:8" x14ac:dyDescent="0.2">
      <c r="A154" s="386"/>
      <c r="B154" s="66"/>
      <c r="C154" s="121"/>
      <c r="D154" s="394"/>
      <c r="E154" s="263"/>
      <c r="F154" s="392"/>
      <c r="G154" s="392"/>
      <c r="H154" s="392"/>
    </row>
    <row r="155" spans="1:8" x14ac:dyDescent="0.2">
      <c r="A155" s="386"/>
      <c r="B155" s="66"/>
      <c r="C155" s="121"/>
      <c r="D155" s="394"/>
      <c r="E155" s="263"/>
      <c r="F155" s="392"/>
      <c r="G155" s="392"/>
      <c r="H155" s="392"/>
    </row>
    <row r="156" spans="1:8" x14ac:dyDescent="0.2">
      <c r="A156" s="387"/>
      <c r="B156" s="66"/>
      <c r="C156" s="121"/>
      <c r="D156" s="395"/>
      <c r="E156" s="263"/>
      <c r="F156" s="392"/>
      <c r="G156" s="392"/>
      <c r="H156" s="392"/>
    </row>
    <row r="157" spans="1:8" x14ac:dyDescent="0.2">
      <c r="A157" s="385"/>
      <c r="B157" s="66"/>
      <c r="C157" s="121"/>
      <c r="D157" s="393" t="str">
        <f t="shared" ref="D157" si="136">IF(A157="","",AVERAGE(C157:C160))</f>
        <v/>
      </c>
      <c r="E157" s="263"/>
      <c r="F157" s="391" t="str">
        <f t="shared" ref="F157" si="137">IF(A157="","",AVERAGE(C157:C160))</f>
        <v/>
      </c>
      <c r="G157" s="391" t="str">
        <f t="shared" ref="G157" si="138">IF(A157="","",SUM(D157:D160))</f>
        <v/>
      </c>
      <c r="H157" s="391" t="str">
        <f t="shared" ref="H157" si="139">IF(A157="","",AVERAGE(E157:E160))</f>
        <v/>
      </c>
    </row>
    <row r="158" spans="1:8" x14ac:dyDescent="0.2">
      <c r="A158" s="386"/>
      <c r="B158" s="66"/>
      <c r="C158" s="121"/>
      <c r="D158" s="394"/>
      <c r="E158" s="263"/>
      <c r="F158" s="392"/>
      <c r="G158" s="392"/>
      <c r="H158" s="392"/>
    </row>
    <row r="159" spans="1:8" x14ac:dyDescent="0.2">
      <c r="A159" s="386"/>
      <c r="B159" s="66"/>
      <c r="C159" s="121"/>
      <c r="D159" s="394"/>
      <c r="E159" s="263"/>
      <c r="F159" s="392"/>
      <c r="G159" s="392"/>
      <c r="H159" s="392"/>
    </row>
    <row r="160" spans="1:8" x14ac:dyDescent="0.2">
      <c r="A160" s="387"/>
      <c r="B160" s="66"/>
      <c r="C160" s="121"/>
      <c r="D160" s="395"/>
      <c r="E160" s="263"/>
      <c r="F160" s="392"/>
      <c r="G160" s="392"/>
      <c r="H160" s="392"/>
    </row>
    <row r="161" spans="1:8" x14ac:dyDescent="0.2">
      <c r="A161" s="385"/>
      <c r="B161" s="66"/>
      <c r="C161" s="121"/>
      <c r="D161" s="393" t="str">
        <f t="shared" ref="D161" si="140">IF(A161="","",AVERAGE(C161:C164))</f>
        <v/>
      </c>
      <c r="E161" s="263"/>
      <c r="F161" s="391" t="str">
        <f t="shared" ref="F161" si="141">IF(A161="","",AVERAGE(C161:C164))</f>
        <v/>
      </c>
      <c r="G161" s="391" t="str">
        <f t="shared" ref="G161" si="142">IF(A161="","",SUM(D161:D164))</f>
        <v/>
      </c>
      <c r="H161" s="391" t="str">
        <f t="shared" ref="H161" si="143">IF(A161="","",AVERAGE(E161:E164))</f>
        <v/>
      </c>
    </row>
    <row r="162" spans="1:8" x14ac:dyDescent="0.2">
      <c r="A162" s="386"/>
      <c r="B162" s="66"/>
      <c r="C162" s="121"/>
      <c r="D162" s="394"/>
      <c r="E162" s="263"/>
      <c r="F162" s="392"/>
      <c r="G162" s="392"/>
      <c r="H162" s="392"/>
    </row>
    <row r="163" spans="1:8" x14ac:dyDescent="0.2">
      <c r="A163" s="386"/>
      <c r="B163" s="66"/>
      <c r="C163" s="121"/>
      <c r="D163" s="394"/>
      <c r="E163" s="263"/>
      <c r="F163" s="392"/>
      <c r="G163" s="392"/>
      <c r="H163" s="392"/>
    </row>
    <row r="164" spans="1:8" x14ac:dyDescent="0.2">
      <c r="A164" s="387"/>
      <c r="B164" s="66"/>
      <c r="C164" s="121"/>
      <c r="D164" s="395"/>
      <c r="E164" s="263"/>
      <c r="F164" s="392"/>
      <c r="G164" s="392"/>
      <c r="H164" s="392"/>
    </row>
    <row r="165" spans="1:8" x14ac:dyDescent="0.2">
      <c r="A165" s="385"/>
      <c r="B165" s="66"/>
      <c r="C165" s="121"/>
      <c r="D165" s="393" t="str">
        <f t="shared" ref="D165" si="144">IF(A165="","",AVERAGE(C165:C168))</f>
        <v/>
      </c>
      <c r="E165" s="263"/>
      <c r="F165" s="391" t="str">
        <f t="shared" ref="F165" si="145">IF(A165="","",AVERAGE(C165:C168))</f>
        <v/>
      </c>
      <c r="G165" s="391" t="str">
        <f t="shared" ref="G165" si="146">IF(A165="","",SUM(D165:D168))</f>
        <v/>
      </c>
      <c r="H165" s="391" t="str">
        <f t="shared" ref="H165" si="147">IF(A165="","",AVERAGE(E165:E168))</f>
        <v/>
      </c>
    </row>
    <row r="166" spans="1:8" x14ac:dyDescent="0.2">
      <c r="A166" s="386"/>
      <c r="B166" s="66"/>
      <c r="C166" s="121"/>
      <c r="D166" s="394"/>
      <c r="E166" s="263"/>
      <c r="F166" s="392"/>
      <c r="G166" s="392"/>
      <c r="H166" s="392"/>
    </row>
    <row r="167" spans="1:8" x14ac:dyDescent="0.2">
      <c r="A167" s="386"/>
      <c r="B167" s="66"/>
      <c r="C167" s="121"/>
      <c r="D167" s="394"/>
      <c r="E167" s="263"/>
      <c r="F167" s="392"/>
      <c r="G167" s="392"/>
      <c r="H167" s="392"/>
    </row>
    <row r="168" spans="1:8" x14ac:dyDescent="0.2">
      <c r="A168" s="387"/>
      <c r="B168" s="66"/>
      <c r="C168" s="121"/>
      <c r="D168" s="395"/>
      <c r="E168" s="263"/>
      <c r="F168" s="392"/>
      <c r="G168" s="392"/>
      <c r="H168" s="392"/>
    </row>
    <row r="169" spans="1:8" x14ac:dyDescent="0.2">
      <c r="A169" s="385"/>
      <c r="B169" s="66"/>
      <c r="C169" s="121"/>
      <c r="D169" s="393" t="str">
        <f t="shared" ref="D169" si="148">IF(A169="","",AVERAGE(C169:C172))</f>
        <v/>
      </c>
      <c r="E169" s="263"/>
      <c r="F169" s="391" t="str">
        <f t="shared" ref="F169" si="149">IF(A169="","",AVERAGE(C169:C172))</f>
        <v/>
      </c>
      <c r="G169" s="391" t="str">
        <f t="shared" ref="G169" si="150">IF(A169="","",SUM(D169:D172))</f>
        <v/>
      </c>
      <c r="H169" s="391" t="str">
        <f t="shared" ref="H169" si="151">IF(A169="","",AVERAGE(E169:E172))</f>
        <v/>
      </c>
    </row>
    <row r="170" spans="1:8" x14ac:dyDescent="0.2">
      <c r="A170" s="386"/>
      <c r="B170" s="66"/>
      <c r="C170" s="121"/>
      <c r="D170" s="394"/>
      <c r="E170" s="263"/>
      <c r="F170" s="392"/>
      <c r="G170" s="392"/>
      <c r="H170" s="392"/>
    </row>
    <row r="171" spans="1:8" x14ac:dyDescent="0.2">
      <c r="A171" s="386"/>
      <c r="B171" s="66"/>
      <c r="C171" s="121"/>
      <c r="D171" s="394"/>
      <c r="E171" s="263"/>
      <c r="F171" s="392"/>
      <c r="G171" s="392"/>
      <c r="H171" s="392"/>
    </row>
    <row r="172" spans="1:8" x14ac:dyDescent="0.2">
      <c r="A172" s="387"/>
      <c r="B172" s="66"/>
      <c r="C172" s="121"/>
      <c r="D172" s="395"/>
      <c r="E172" s="263"/>
      <c r="F172" s="392"/>
      <c r="G172" s="392"/>
      <c r="H172" s="392"/>
    </row>
    <row r="173" spans="1:8" x14ac:dyDescent="0.2">
      <c r="A173" s="385"/>
      <c r="B173" s="66"/>
      <c r="C173" s="121"/>
      <c r="D173" s="393" t="str">
        <f t="shared" ref="D173" si="152">IF(A173="","",AVERAGE(C173:C176))</f>
        <v/>
      </c>
      <c r="E173" s="263"/>
      <c r="F173" s="391" t="str">
        <f t="shared" ref="F173" si="153">IF(A173="","",AVERAGE(C173:C176))</f>
        <v/>
      </c>
      <c r="G173" s="391" t="str">
        <f t="shared" ref="G173" si="154">IF(A173="","",SUM(D173:D176))</f>
        <v/>
      </c>
      <c r="H173" s="391" t="str">
        <f t="shared" ref="H173" si="155">IF(A173="","",AVERAGE(E173:E176))</f>
        <v/>
      </c>
    </row>
    <row r="174" spans="1:8" x14ac:dyDescent="0.2">
      <c r="A174" s="386"/>
      <c r="B174" s="66"/>
      <c r="C174" s="121"/>
      <c r="D174" s="394"/>
      <c r="E174" s="263"/>
      <c r="F174" s="392"/>
      <c r="G174" s="392"/>
      <c r="H174" s="392"/>
    </row>
    <row r="175" spans="1:8" x14ac:dyDescent="0.2">
      <c r="A175" s="386"/>
      <c r="B175" s="66"/>
      <c r="C175" s="121"/>
      <c r="D175" s="394"/>
      <c r="E175" s="263"/>
      <c r="F175" s="392"/>
      <c r="G175" s="392"/>
      <c r="H175" s="392"/>
    </row>
    <row r="176" spans="1:8" x14ac:dyDescent="0.2">
      <c r="A176" s="387"/>
      <c r="B176" s="66"/>
      <c r="C176" s="121"/>
      <c r="D176" s="395"/>
      <c r="E176" s="263"/>
      <c r="F176" s="392"/>
      <c r="G176" s="392"/>
      <c r="H176" s="392"/>
    </row>
    <row r="177" spans="1:8" x14ac:dyDescent="0.2">
      <c r="A177" s="385"/>
      <c r="B177" s="66"/>
      <c r="C177" s="121"/>
      <c r="D177" s="393" t="str">
        <f t="shared" ref="D177" si="156">IF(A177="","",AVERAGE(C177:C180))</f>
        <v/>
      </c>
      <c r="E177" s="263"/>
      <c r="F177" s="391" t="str">
        <f t="shared" ref="F177" si="157">IF(A177="","",AVERAGE(C177:C180))</f>
        <v/>
      </c>
      <c r="G177" s="391" t="str">
        <f t="shared" ref="G177" si="158">IF(A177="","",SUM(D177:D180))</f>
        <v/>
      </c>
      <c r="H177" s="391" t="str">
        <f t="shared" ref="H177" si="159">IF(A177="","",AVERAGE(E177:E180))</f>
        <v/>
      </c>
    </row>
    <row r="178" spans="1:8" x14ac:dyDescent="0.2">
      <c r="A178" s="386"/>
      <c r="B178" s="66"/>
      <c r="C178" s="121"/>
      <c r="D178" s="394"/>
      <c r="E178" s="263"/>
      <c r="F178" s="392"/>
      <c r="G178" s="392"/>
      <c r="H178" s="392"/>
    </row>
    <row r="179" spans="1:8" x14ac:dyDescent="0.2">
      <c r="A179" s="386"/>
      <c r="B179" s="66"/>
      <c r="C179" s="121"/>
      <c r="D179" s="394"/>
      <c r="E179" s="263"/>
      <c r="F179" s="392"/>
      <c r="G179" s="392"/>
      <c r="H179" s="392"/>
    </row>
    <row r="180" spans="1:8" x14ac:dyDescent="0.2">
      <c r="A180" s="387"/>
      <c r="B180" s="66"/>
      <c r="C180" s="121"/>
      <c r="D180" s="395"/>
      <c r="E180" s="263"/>
      <c r="F180" s="392"/>
      <c r="G180" s="392"/>
      <c r="H180" s="392"/>
    </row>
    <row r="181" spans="1:8" x14ac:dyDescent="0.2">
      <c r="A181" s="385"/>
      <c r="B181" s="66"/>
      <c r="C181" s="121"/>
      <c r="D181" s="393" t="str">
        <f t="shared" ref="D181" si="160">IF(A181="","",AVERAGE(C181:C184))</f>
        <v/>
      </c>
      <c r="E181" s="263"/>
      <c r="F181" s="391" t="str">
        <f t="shared" ref="F181" si="161">IF(A181="","",AVERAGE(C181:C184))</f>
        <v/>
      </c>
      <c r="G181" s="391" t="str">
        <f t="shared" ref="G181" si="162">IF(A181="","",SUM(D181:D184))</f>
        <v/>
      </c>
      <c r="H181" s="391" t="str">
        <f t="shared" ref="H181" si="163">IF(A181="","",AVERAGE(E181:E184))</f>
        <v/>
      </c>
    </row>
    <row r="182" spans="1:8" x14ac:dyDescent="0.2">
      <c r="A182" s="386"/>
      <c r="B182" s="66"/>
      <c r="C182" s="121"/>
      <c r="D182" s="394"/>
      <c r="E182" s="263"/>
      <c r="F182" s="392"/>
      <c r="G182" s="392"/>
      <c r="H182" s="392"/>
    </row>
    <row r="183" spans="1:8" x14ac:dyDescent="0.2">
      <c r="A183" s="386"/>
      <c r="B183" s="66"/>
      <c r="C183" s="121"/>
      <c r="D183" s="394"/>
      <c r="E183" s="263"/>
      <c r="F183" s="392"/>
      <c r="G183" s="392"/>
      <c r="H183" s="392"/>
    </row>
    <row r="184" spans="1:8" x14ac:dyDescent="0.2">
      <c r="A184" s="387"/>
      <c r="B184" s="66"/>
      <c r="C184" s="121"/>
      <c r="D184" s="395"/>
      <c r="E184" s="263"/>
      <c r="F184" s="392"/>
      <c r="G184" s="392"/>
      <c r="H184" s="392"/>
    </row>
    <row r="185" spans="1:8" x14ac:dyDescent="0.2">
      <c r="A185" s="385"/>
      <c r="B185" s="66"/>
      <c r="C185" s="121"/>
      <c r="D185" s="393" t="str">
        <f t="shared" ref="D185" si="164">IF(A185="","",AVERAGE(C185:C188))</f>
        <v/>
      </c>
      <c r="E185" s="263"/>
      <c r="F185" s="391" t="str">
        <f t="shared" ref="F185" si="165">IF(A185="","",AVERAGE(C185:C188))</f>
        <v/>
      </c>
      <c r="G185" s="391" t="str">
        <f t="shared" ref="G185" si="166">IF(A185="","",SUM(D185:D188))</f>
        <v/>
      </c>
      <c r="H185" s="391" t="str">
        <f t="shared" ref="H185" si="167">IF(A185="","",AVERAGE(E185:E188))</f>
        <v/>
      </c>
    </row>
    <row r="186" spans="1:8" x14ac:dyDescent="0.2">
      <c r="A186" s="386"/>
      <c r="B186" s="66"/>
      <c r="C186" s="121"/>
      <c r="D186" s="394"/>
      <c r="E186" s="263"/>
      <c r="F186" s="392"/>
      <c r="G186" s="392"/>
      <c r="H186" s="392"/>
    </row>
    <row r="187" spans="1:8" x14ac:dyDescent="0.2">
      <c r="A187" s="386"/>
      <c r="B187" s="66"/>
      <c r="C187" s="121"/>
      <c r="D187" s="394"/>
      <c r="E187" s="263"/>
      <c r="F187" s="392"/>
      <c r="G187" s="392"/>
      <c r="H187" s="392"/>
    </row>
    <row r="188" spans="1:8" x14ac:dyDescent="0.2">
      <c r="A188" s="387"/>
      <c r="B188" s="66"/>
      <c r="C188" s="121"/>
      <c r="D188" s="395"/>
      <c r="E188" s="263"/>
      <c r="F188" s="392"/>
      <c r="G188" s="392"/>
      <c r="H188" s="392"/>
    </row>
    <row r="189" spans="1:8" x14ac:dyDescent="0.2">
      <c r="A189" s="385"/>
      <c r="B189" s="66"/>
      <c r="C189" s="121"/>
      <c r="D189" s="393" t="str">
        <f t="shared" ref="D189" si="168">IF(A189="","",AVERAGE(C189:C192))</f>
        <v/>
      </c>
      <c r="E189" s="263"/>
      <c r="F189" s="391" t="str">
        <f t="shared" ref="F189" si="169">IF(A189="","",AVERAGE(C189:C192))</f>
        <v/>
      </c>
      <c r="G189" s="391" t="str">
        <f t="shared" ref="G189" si="170">IF(A189="","",SUM(D189:D192))</f>
        <v/>
      </c>
      <c r="H189" s="391" t="str">
        <f t="shared" ref="H189" si="171">IF(A189="","",AVERAGE(E189:E192))</f>
        <v/>
      </c>
    </row>
    <row r="190" spans="1:8" x14ac:dyDescent="0.2">
      <c r="A190" s="386"/>
      <c r="B190" s="66"/>
      <c r="C190" s="121"/>
      <c r="D190" s="394"/>
      <c r="E190" s="263"/>
      <c r="F190" s="392"/>
      <c r="G190" s="392"/>
      <c r="H190" s="392"/>
    </row>
    <row r="191" spans="1:8" x14ac:dyDescent="0.2">
      <c r="A191" s="386"/>
      <c r="B191" s="66"/>
      <c r="C191" s="121"/>
      <c r="D191" s="394"/>
      <c r="E191" s="263"/>
      <c r="F191" s="392"/>
      <c r="G191" s="392"/>
      <c r="H191" s="392"/>
    </row>
    <row r="192" spans="1:8" x14ac:dyDescent="0.2">
      <c r="A192" s="387"/>
      <c r="B192" s="66"/>
      <c r="C192" s="121"/>
      <c r="D192" s="395"/>
      <c r="E192" s="263"/>
      <c r="F192" s="392"/>
      <c r="G192" s="392"/>
      <c r="H192" s="392"/>
    </row>
    <row r="193" spans="1:8" x14ac:dyDescent="0.2">
      <c r="A193" s="385"/>
      <c r="B193" s="66"/>
      <c r="C193" s="121"/>
      <c r="D193" s="393" t="str">
        <f t="shared" ref="D193" si="172">IF(A193="","",AVERAGE(C193:C196))</f>
        <v/>
      </c>
      <c r="E193" s="263"/>
      <c r="F193" s="391" t="str">
        <f t="shared" ref="F193" si="173">IF(A193="","",AVERAGE(C193:C196))</f>
        <v/>
      </c>
      <c r="G193" s="391" t="str">
        <f t="shared" ref="G193" si="174">IF(A193="","",SUM(D193:D196))</f>
        <v/>
      </c>
      <c r="H193" s="391" t="str">
        <f t="shared" ref="H193" si="175">IF(A193="","",AVERAGE(E193:E196))</f>
        <v/>
      </c>
    </row>
    <row r="194" spans="1:8" x14ac:dyDescent="0.2">
      <c r="A194" s="386"/>
      <c r="B194" s="66"/>
      <c r="C194" s="121"/>
      <c r="D194" s="394"/>
      <c r="E194" s="263"/>
      <c r="F194" s="392"/>
      <c r="G194" s="392"/>
      <c r="H194" s="392"/>
    </row>
    <row r="195" spans="1:8" x14ac:dyDescent="0.2">
      <c r="A195" s="386"/>
      <c r="B195" s="66"/>
      <c r="C195" s="121"/>
      <c r="D195" s="394"/>
      <c r="E195" s="263"/>
      <c r="F195" s="392"/>
      <c r="G195" s="392"/>
      <c r="H195" s="392"/>
    </row>
    <row r="196" spans="1:8" x14ac:dyDescent="0.2">
      <c r="A196" s="387"/>
      <c r="B196" s="66"/>
      <c r="C196" s="121"/>
      <c r="D196" s="395"/>
      <c r="E196" s="263"/>
      <c r="F196" s="392"/>
      <c r="G196" s="392"/>
      <c r="H196" s="392"/>
    </row>
    <row r="197" spans="1:8" x14ac:dyDescent="0.2">
      <c r="A197" s="385"/>
      <c r="B197" s="66"/>
      <c r="C197" s="121"/>
      <c r="D197" s="393" t="str">
        <f t="shared" ref="D197" si="176">IF(A197="","",AVERAGE(C197:C200))</f>
        <v/>
      </c>
      <c r="E197" s="263"/>
      <c r="F197" s="391" t="str">
        <f t="shared" ref="F197" si="177">IF(A197="","",AVERAGE(C197:C200))</f>
        <v/>
      </c>
      <c r="G197" s="391" t="str">
        <f t="shared" ref="G197" si="178">IF(A197="","",SUM(D197:D200))</f>
        <v/>
      </c>
      <c r="H197" s="391" t="str">
        <f t="shared" ref="H197" si="179">IF(A197="","",AVERAGE(E197:E200))</f>
        <v/>
      </c>
    </row>
    <row r="198" spans="1:8" x14ac:dyDescent="0.2">
      <c r="A198" s="386"/>
      <c r="B198" s="66"/>
      <c r="C198" s="121"/>
      <c r="D198" s="394"/>
      <c r="E198" s="263"/>
      <c r="F198" s="392"/>
      <c r="G198" s="392"/>
      <c r="H198" s="392"/>
    </row>
    <row r="199" spans="1:8" x14ac:dyDescent="0.2">
      <c r="A199" s="386"/>
      <c r="B199" s="66"/>
      <c r="C199" s="121"/>
      <c r="D199" s="394"/>
      <c r="E199" s="263"/>
      <c r="F199" s="392"/>
      <c r="G199" s="392"/>
      <c r="H199" s="392"/>
    </row>
    <row r="200" spans="1:8" x14ac:dyDescent="0.2">
      <c r="A200" s="387"/>
      <c r="B200" s="66"/>
      <c r="C200" s="121"/>
      <c r="D200" s="395"/>
      <c r="E200" s="263"/>
      <c r="F200" s="392"/>
      <c r="G200" s="392"/>
      <c r="H200" s="392"/>
    </row>
    <row r="201" spans="1:8" x14ac:dyDescent="0.2">
      <c r="A201" s="385"/>
      <c r="B201" s="66"/>
      <c r="C201" s="121"/>
      <c r="D201" s="393" t="str">
        <f t="shared" ref="D201" si="180">IF(A201="","",AVERAGE(C201:C204))</f>
        <v/>
      </c>
      <c r="E201" s="263"/>
      <c r="F201" s="391" t="str">
        <f t="shared" ref="F201" si="181">IF(A201="","",AVERAGE(C201:C204))</f>
        <v/>
      </c>
      <c r="G201" s="391" t="str">
        <f t="shared" ref="G201" si="182">IF(A201="","",SUM(D201:D204))</f>
        <v/>
      </c>
      <c r="H201" s="391" t="str">
        <f t="shared" ref="H201" si="183">IF(A201="","",AVERAGE(E201:E204))</f>
        <v/>
      </c>
    </row>
    <row r="202" spans="1:8" x14ac:dyDescent="0.2">
      <c r="A202" s="386"/>
      <c r="B202" s="66"/>
      <c r="C202" s="121"/>
      <c r="D202" s="394"/>
      <c r="E202" s="263"/>
      <c r="F202" s="392"/>
      <c r="G202" s="392"/>
      <c r="H202" s="392"/>
    </row>
    <row r="203" spans="1:8" x14ac:dyDescent="0.2">
      <c r="A203" s="386"/>
      <c r="B203" s="66"/>
      <c r="C203" s="121"/>
      <c r="D203" s="394"/>
      <c r="E203" s="263"/>
      <c r="F203" s="392"/>
      <c r="G203" s="392"/>
      <c r="H203" s="392"/>
    </row>
    <row r="204" spans="1:8" x14ac:dyDescent="0.2">
      <c r="A204" s="387"/>
      <c r="B204" s="66"/>
      <c r="C204" s="121"/>
      <c r="D204" s="395"/>
      <c r="E204" s="263"/>
      <c r="F204" s="392"/>
      <c r="G204" s="392"/>
      <c r="H204" s="392"/>
    </row>
    <row r="205" spans="1:8" x14ac:dyDescent="0.2">
      <c r="A205" s="385"/>
      <c r="B205" s="66"/>
      <c r="C205" s="121"/>
      <c r="D205" s="393" t="str">
        <f t="shared" ref="D205" si="184">IF(A205="","",AVERAGE(C205:C208))</f>
        <v/>
      </c>
      <c r="E205" s="263"/>
      <c r="F205" s="391" t="str">
        <f t="shared" ref="F205" si="185">IF(A205="","",AVERAGE(C205:C208))</f>
        <v/>
      </c>
      <c r="G205" s="391" t="str">
        <f t="shared" ref="G205" si="186">IF(A205="","",SUM(D205:D208))</f>
        <v/>
      </c>
      <c r="H205" s="391" t="str">
        <f t="shared" ref="H205" si="187">IF(A205="","",AVERAGE(E205:E208))</f>
        <v/>
      </c>
    </row>
    <row r="206" spans="1:8" x14ac:dyDescent="0.2">
      <c r="A206" s="386"/>
      <c r="B206" s="66"/>
      <c r="C206" s="121"/>
      <c r="D206" s="394"/>
      <c r="E206" s="263"/>
      <c r="F206" s="392"/>
      <c r="G206" s="392"/>
      <c r="H206" s="392"/>
    </row>
    <row r="207" spans="1:8" x14ac:dyDescent="0.2">
      <c r="A207" s="386"/>
      <c r="B207" s="66"/>
      <c r="C207" s="121"/>
      <c r="D207" s="394"/>
      <c r="E207" s="263"/>
      <c r="F207" s="392"/>
      <c r="G207" s="392"/>
      <c r="H207" s="392"/>
    </row>
    <row r="208" spans="1:8" x14ac:dyDescent="0.2">
      <c r="A208" s="387"/>
      <c r="B208" s="66"/>
      <c r="C208" s="121"/>
      <c r="D208" s="395"/>
      <c r="E208" s="263"/>
      <c r="F208" s="392"/>
      <c r="G208" s="392"/>
      <c r="H208" s="392"/>
    </row>
    <row r="209" spans="1:8" x14ac:dyDescent="0.2">
      <c r="A209" s="385"/>
      <c r="B209" s="66"/>
      <c r="C209" s="121"/>
      <c r="D209" s="393" t="str">
        <f t="shared" ref="D209" si="188">IF(A209="","",AVERAGE(C209:C212))</f>
        <v/>
      </c>
      <c r="E209" s="263"/>
      <c r="F209" s="391" t="str">
        <f t="shared" ref="F209" si="189">IF(A209="","",AVERAGE(C209:C212))</f>
        <v/>
      </c>
      <c r="G209" s="391" t="str">
        <f t="shared" ref="G209" si="190">IF(A209="","",SUM(D209:D212))</f>
        <v/>
      </c>
      <c r="H209" s="391" t="str">
        <f t="shared" ref="H209" si="191">IF(A209="","",AVERAGE(E209:E212))</f>
        <v/>
      </c>
    </row>
    <row r="210" spans="1:8" x14ac:dyDescent="0.2">
      <c r="A210" s="386"/>
      <c r="B210" s="66"/>
      <c r="C210" s="121"/>
      <c r="D210" s="394"/>
      <c r="E210" s="263"/>
      <c r="F210" s="392"/>
      <c r="G210" s="392"/>
      <c r="H210" s="392"/>
    </row>
    <row r="211" spans="1:8" x14ac:dyDescent="0.2">
      <c r="A211" s="386"/>
      <c r="B211" s="66"/>
      <c r="C211" s="121"/>
      <c r="D211" s="394"/>
      <c r="E211" s="263"/>
      <c r="F211" s="392"/>
      <c r="G211" s="392"/>
      <c r="H211" s="392"/>
    </row>
    <row r="212" spans="1:8" x14ac:dyDescent="0.2">
      <c r="A212" s="387"/>
      <c r="B212" s="66"/>
      <c r="C212" s="121"/>
      <c r="D212" s="395"/>
      <c r="E212" s="263"/>
      <c r="F212" s="392"/>
      <c r="G212" s="392"/>
      <c r="H212" s="392"/>
    </row>
    <row r="213" spans="1:8" x14ac:dyDescent="0.2">
      <c r="C213" s="193"/>
      <c r="D213" s="194"/>
    </row>
    <row r="214" spans="1:8" x14ac:dyDescent="0.2">
      <c r="C214" s="193"/>
      <c r="D214" s="194"/>
    </row>
    <row r="215" spans="1:8" x14ac:dyDescent="0.2">
      <c r="C215" s="193"/>
      <c r="D215" s="194"/>
    </row>
    <row r="216" spans="1:8" x14ac:dyDescent="0.2">
      <c r="C216" s="193"/>
      <c r="D216" s="194"/>
    </row>
    <row r="217" spans="1:8" x14ac:dyDescent="0.2">
      <c r="C217" s="193"/>
      <c r="D217" s="194"/>
    </row>
    <row r="218" spans="1:8" x14ac:dyDescent="0.2">
      <c r="C218" s="193"/>
      <c r="D218" s="194"/>
    </row>
    <row r="219" spans="1:8" x14ac:dyDescent="0.2">
      <c r="C219" s="193"/>
      <c r="D219" s="194"/>
    </row>
    <row r="220" spans="1:8" x14ac:dyDescent="0.2">
      <c r="C220" s="193"/>
      <c r="D220" s="194"/>
    </row>
    <row r="221" spans="1:8" x14ac:dyDescent="0.2">
      <c r="C221" s="193"/>
      <c r="D221" s="194"/>
    </row>
    <row r="222" spans="1:8" x14ac:dyDescent="0.2">
      <c r="C222" s="193"/>
      <c r="D222" s="194"/>
    </row>
    <row r="223" spans="1:8" x14ac:dyDescent="0.2">
      <c r="C223" s="193"/>
      <c r="D223" s="194"/>
    </row>
    <row r="224" spans="1:8" x14ac:dyDescent="0.2">
      <c r="C224" s="193"/>
      <c r="D224" s="194"/>
    </row>
    <row r="225" spans="3:4" x14ac:dyDescent="0.2">
      <c r="C225" s="193"/>
      <c r="D225" s="194"/>
    </row>
    <row r="226" spans="3:4" x14ac:dyDescent="0.2">
      <c r="C226" s="193"/>
      <c r="D226" s="194"/>
    </row>
    <row r="227" spans="3:4" x14ac:dyDescent="0.2">
      <c r="C227" s="193"/>
      <c r="D227" s="194"/>
    </row>
    <row r="228" spans="3:4" x14ac:dyDescent="0.2">
      <c r="C228" s="193"/>
      <c r="D228" s="194"/>
    </row>
    <row r="229" spans="3:4" x14ac:dyDescent="0.2">
      <c r="C229" s="193"/>
      <c r="D229" s="194"/>
    </row>
    <row r="230" spans="3:4" x14ac:dyDescent="0.2">
      <c r="C230" s="193"/>
      <c r="D230" s="194"/>
    </row>
    <row r="231" spans="3:4" x14ac:dyDescent="0.2">
      <c r="C231" s="193"/>
      <c r="D231" s="194"/>
    </row>
    <row r="232" spans="3:4" x14ac:dyDescent="0.2">
      <c r="C232" s="193"/>
      <c r="D232" s="194"/>
    </row>
    <row r="233" spans="3:4" x14ac:dyDescent="0.2">
      <c r="C233" s="193"/>
      <c r="D233" s="194"/>
    </row>
    <row r="234" spans="3:4" x14ac:dyDescent="0.2">
      <c r="C234" s="193"/>
      <c r="D234" s="194"/>
    </row>
    <row r="235" spans="3:4" x14ac:dyDescent="0.2">
      <c r="C235" s="193"/>
      <c r="D235" s="194"/>
    </row>
    <row r="236" spans="3:4" x14ac:dyDescent="0.2">
      <c r="C236" s="193"/>
      <c r="D236" s="194"/>
    </row>
    <row r="237" spans="3:4" x14ac:dyDescent="0.2">
      <c r="C237" s="193"/>
      <c r="D237" s="194"/>
    </row>
    <row r="238" spans="3:4" x14ac:dyDescent="0.2">
      <c r="C238" s="193"/>
      <c r="D238" s="194"/>
    </row>
    <row r="239" spans="3:4" x14ac:dyDescent="0.2">
      <c r="C239" s="193"/>
      <c r="D239" s="194"/>
    </row>
    <row r="240" spans="3:4" x14ac:dyDescent="0.2">
      <c r="C240" s="193"/>
      <c r="D240" s="194"/>
    </row>
    <row r="241" spans="3:4" x14ac:dyDescent="0.2">
      <c r="C241" s="193"/>
      <c r="D241" s="194"/>
    </row>
    <row r="242" spans="3:4" x14ac:dyDescent="0.2">
      <c r="C242" s="193"/>
      <c r="D242" s="194"/>
    </row>
    <row r="243" spans="3:4" x14ac:dyDescent="0.2">
      <c r="C243" s="193"/>
      <c r="D243" s="194"/>
    </row>
    <row r="244" spans="3:4" x14ac:dyDescent="0.2">
      <c r="C244" s="193"/>
      <c r="D244" s="194"/>
    </row>
    <row r="245" spans="3:4" x14ac:dyDescent="0.2">
      <c r="C245" s="193"/>
      <c r="D245" s="194"/>
    </row>
    <row r="246" spans="3:4" x14ac:dyDescent="0.2">
      <c r="C246" s="193"/>
      <c r="D246" s="194"/>
    </row>
    <row r="247" spans="3:4" x14ac:dyDescent="0.2">
      <c r="C247" s="193"/>
      <c r="D247" s="194"/>
    </row>
  </sheetData>
  <sheetProtection password="DDAD" sheet="1" objects="1" scenarios="1" formatColumns="0" insertRows="0" sort="0"/>
  <protectedRanges>
    <protectedRange sqref="A1 A3:C3 A4:A11 B16:F16" name="Range1"/>
  </protectedRanges>
  <mergeCells count="246">
    <mergeCell ref="A209:A212"/>
    <mergeCell ref="D209:D212"/>
    <mergeCell ref="F209:F212"/>
    <mergeCell ref="G209:G212"/>
    <mergeCell ref="H209:H212"/>
    <mergeCell ref="A201:A204"/>
    <mergeCell ref="D201:D204"/>
    <mergeCell ref="F201:F204"/>
    <mergeCell ref="G201:G204"/>
    <mergeCell ref="H201:H204"/>
    <mergeCell ref="A205:A208"/>
    <mergeCell ref="D205:D208"/>
    <mergeCell ref="F205:F208"/>
    <mergeCell ref="G205:G208"/>
    <mergeCell ref="H205:H208"/>
    <mergeCell ref="A193:A196"/>
    <mergeCell ref="D193:D196"/>
    <mergeCell ref="F193:F196"/>
    <mergeCell ref="G193:G196"/>
    <mergeCell ref="H193:H196"/>
    <mergeCell ref="A197:A200"/>
    <mergeCell ref="D197:D200"/>
    <mergeCell ref="F197:F200"/>
    <mergeCell ref="G197:G200"/>
    <mergeCell ref="H197:H200"/>
    <mergeCell ref="A185:A188"/>
    <mergeCell ref="D185:D188"/>
    <mergeCell ref="F185:F188"/>
    <mergeCell ref="G185:G188"/>
    <mergeCell ref="H185:H188"/>
    <mergeCell ref="A189:A192"/>
    <mergeCell ref="D189:D192"/>
    <mergeCell ref="F189:F192"/>
    <mergeCell ref="G189:G192"/>
    <mergeCell ref="H189:H192"/>
    <mergeCell ref="A177:A180"/>
    <mergeCell ref="D177:D180"/>
    <mergeCell ref="F177:F180"/>
    <mergeCell ref="G177:G180"/>
    <mergeCell ref="H177:H180"/>
    <mergeCell ref="A181:A184"/>
    <mergeCell ref="D181:D184"/>
    <mergeCell ref="F181:F184"/>
    <mergeCell ref="G181:G184"/>
    <mergeCell ref="H181:H184"/>
    <mergeCell ref="A169:A172"/>
    <mergeCell ref="D169:D172"/>
    <mergeCell ref="F169:F172"/>
    <mergeCell ref="G169:G172"/>
    <mergeCell ref="H169:H172"/>
    <mergeCell ref="A173:A176"/>
    <mergeCell ref="D173:D176"/>
    <mergeCell ref="F173:F176"/>
    <mergeCell ref="G173:G176"/>
    <mergeCell ref="H173:H176"/>
    <mergeCell ref="A161:A164"/>
    <mergeCell ref="D161:D164"/>
    <mergeCell ref="F161:F164"/>
    <mergeCell ref="G161:G164"/>
    <mergeCell ref="H161:H164"/>
    <mergeCell ref="A165:A168"/>
    <mergeCell ref="D165:D168"/>
    <mergeCell ref="F165:F168"/>
    <mergeCell ref="G165:G168"/>
    <mergeCell ref="H165:H168"/>
    <mergeCell ref="A153:A156"/>
    <mergeCell ref="D153:D156"/>
    <mergeCell ref="F153:F156"/>
    <mergeCell ref="G153:G156"/>
    <mergeCell ref="H153:H156"/>
    <mergeCell ref="A157:A160"/>
    <mergeCell ref="D157:D160"/>
    <mergeCell ref="F157:F160"/>
    <mergeCell ref="G157:G160"/>
    <mergeCell ref="H157:H160"/>
    <mergeCell ref="A145:A148"/>
    <mergeCell ref="D145:D148"/>
    <mergeCell ref="F145:F148"/>
    <mergeCell ref="G145:G148"/>
    <mergeCell ref="H145:H148"/>
    <mergeCell ref="A149:A152"/>
    <mergeCell ref="D149:D152"/>
    <mergeCell ref="F149:F152"/>
    <mergeCell ref="G149:G152"/>
    <mergeCell ref="H149:H152"/>
    <mergeCell ref="A137:A140"/>
    <mergeCell ref="D137:D140"/>
    <mergeCell ref="F137:F140"/>
    <mergeCell ref="G137:G140"/>
    <mergeCell ref="H137:H140"/>
    <mergeCell ref="A141:A144"/>
    <mergeCell ref="D141:D144"/>
    <mergeCell ref="F141:F144"/>
    <mergeCell ref="G141:G144"/>
    <mergeCell ref="H141:H144"/>
    <mergeCell ref="A129:A132"/>
    <mergeCell ref="D129:D132"/>
    <mergeCell ref="F129:F132"/>
    <mergeCell ref="G129:G132"/>
    <mergeCell ref="H129:H132"/>
    <mergeCell ref="A133:A136"/>
    <mergeCell ref="D133:D136"/>
    <mergeCell ref="F133:F136"/>
    <mergeCell ref="G133:G136"/>
    <mergeCell ref="H133:H136"/>
    <mergeCell ref="A121:A124"/>
    <mergeCell ref="D121:D124"/>
    <mergeCell ref="F121:F124"/>
    <mergeCell ref="G121:G124"/>
    <mergeCell ref="H121:H124"/>
    <mergeCell ref="A125:A128"/>
    <mergeCell ref="D125:D128"/>
    <mergeCell ref="F125:F128"/>
    <mergeCell ref="G125:G128"/>
    <mergeCell ref="H125:H128"/>
    <mergeCell ref="A113:A116"/>
    <mergeCell ref="D113:D116"/>
    <mergeCell ref="F113:F116"/>
    <mergeCell ref="G113:G116"/>
    <mergeCell ref="H113:H116"/>
    <mergeCell ref="A117:A120"/>
    <mergeCell ref="D117:D120"/>
    <mergeCell ref="F117:F120"/>
    <mergeCell ref="G117:G120"/>
    <mergeCell ref="H117:H120"/>
    <mergeCell ref="A105:A108"/>
    <mergeCell ref="D105:D108"/>
    <mergeCell ref="F105:F108"/>
    <mergeCell ref="G105:G108"/>
    <mergeCell ref="H105:H108"/>
    <mergeCell ref="A109:A112"/>
    <mergeCell ref="D109:D112"/>
    <mergeCell ref="F109:F112"/>
    <mergeCell ref="G109:G112"/>
    <mergeCell ref="H109:H112"/>
    <mergeCell ref="A97:A100"/>
    <mergeCell ref="D97:D100"/>
    <mergeCell ref="F97:F100"/>
    <mergeCell ref="G97:G100"/>
    <mergeCell ref="H97:H100"/>
    <mergeCell ref="A101:A104"/>
    <mergeCell ref="D101:D104"/>
    <mergeCell ref="F101:F104"/>
    <mergeCell ref="G101:G104"/>
    <mergeCell ref="H101:H104"/>
    <mergeCell ref="A89:A92"/>
    <mergeCell ref="D89:D92"/>
    <mergeCell ref="F89:F92"/>
    <mergeCell ref="G89:G92"/>
    <mergeCell ref="H89:H92"/>
    <mergeCell ref="A93:A96"/>
    <mergeCell ref="D93:D96"/>
    <mergeCell ref="F93:F96"/>
    <mergeCell ref="G93:G96"/>
    <mergeCell ref="H93:H96"/>
    <mergeCell ref="A81:A84"/>
    <mergeCell ref="D81:D84"/>
    <mergeCell ref="F81:F84"/>
    <mergeCell ref="G81:G84"/>
    <mergeCell ref="H81:H84"/>
    <mergeCell ref="A85:A88"/>
    <mergeCell ref="D85:D88"/>
    <mergeCell ref="F85:F88"/>
    <mergeCell ref="G85:G88"/>
    <mergeCell ref="H85:H88"/>
    <mergeCell ref="A73:A76"/>
    <mergeCell ref="D73:D76"/>
    <mergeCell ref="F73:F76"/>
    <mergeCell ref="G73:G76"/>
    <mergeCell ref="H73:H76"/>
    <mergeCell ref="A77:A80"/>
    <mergeCell ref="D77:D80"/>
    <mergeCell ref="F77:F80"/>
    <mergeCell ref="G77:G80"/>
    <mergeCell ref="H77:H80"/>
    <mergeCell ref="A65:A68"/>
    <mergeCell ref="D65:D68"/>
    <mergeCell ref="F65:F68"/>
    <mergeCell ref="G65:G68"/>
    <mergeCell ref="H65:H68"/>
    <mergeCell ref="A69:A72"/>
    <mergeCell ref="D69:D72"/>
    <mergeCell ref="F69:F72"/>
    <mergeCell ref="G69:G72"/>
    <mergeCell ref="H69:H72"/>
    <mergeCell ref="A57:A60"/>
    <mergeCell ref="D57:D60"/>
    <mergeCell ref="F57:F60"/>
    <mergeCell ref="G57:G60"/>
    <mergeCell ref="H57:H60"/>
    <mergeCell ref="A61:A64"/>
    <mergeCell ref="D61:D64"/>
    <mergeCell ref="F61:F64"/>
    <mergeCell ref="G61:G64"/>
    <mergeCell ref="H61:H64"/>
    <mergeCell ref="A49:A52"/>
    <mergeCell ref="D49:D52"/>
    <mergeCell ref="F49:F52"/>
    <mergeCell ref="G49:G52"/>
    <mergeCell ref="H49:H52"/>
    <mergeCell ref="A53:A56"/>
    <mergeCell ref="D53:D56"/>
    <mergeCell ref="F53:F56"/>
    <mergeCell ref="G53:G56"/>
    <mergeCell ref="H53:H56"/>
    <mergeCell ref="A41:A44"/>
    <mergeCell ref="D41:D44"/>
    <mergeCell ref="F41:F44"/>
    <mergeCell ref="G41:G44"/>
    <mergeCell ref="H41:H44"/>
    <mergeCell ref="A45:A48"/>
    <mergeCell ref="D45:D48"/>
    <mergeCell ref="F45:F48"/>
    <mergeCell ref="G45:G48"/>
    <mergeCell ref="H45:H48"/>
    <mergeCell ref="A33:A36"/>
    <mergeCell ref="D33:D36"/>
    <mergeCell ref="F33:F36"/>
    <mergeCell ref="G33:G36"/>
    <mergeCell ref="H33:H36"/>
    <mergeCell ref="A37:A40"/>
    <mergeCell ref="D37:D40"/>
    <mergeCell ref="F37:F40"/>
    <mergeCell ref="G37:G40"/>
    <mergeCell ref="H37:H40"/>
    <mergeCell ref="A25:A28"/>
    <mergeCell ref="D25:D28"/>
    <mergeCell ref="F25:F28"/>
    <mergeCell ref="G25:G28"/>
    <mergeCell ref="H25:H28"/>
    <mergeCell ref="A29:A32"/>
    <mergeCell ref="D29:D32"/>
    <mergeCell ref="F29:F32"/>
    <mergeCell ref="G29:G32"/>
    <mergeCell ref="H29:H32"/>
    <mergeCell ref="B14:C14"/>
    <mergeCell ref="A17:A20"/>
    <mergeCell ref="D17:D20"/>
    <mergeCell ref="F17:F20"/>
    <mergeCell ref="G17:G20"/>
    <mergeCell ref="H17:H20"/>
    <mergeCell ref="A21:A24"/>
    <mergeCell ref="D21:D24"/>
    <mergeCell ref="F21:F24"/>
    <mergeCell ref="G21:G24"/>
    <mergeCell ref="H21:H24"/>
  </mergeCells>
  <hyperlinks>
    <hyperlink ref="H5" r:id="rId1"/>
  </hyperlinks>
  <printOptions horizontalCentered="1"/>
  <pageMargins left="0.25" right="0.25" top="1" bottom="1" header="0.5" footer="0.5"/>
  <pageSetup orientation="landscape"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7"/>
  <sheetViews>
    <sheetView showGridLines="0" zoomScale="95" workbookViewId="0">
      <selection activeCell="C6" sqref="C6"/>
    </sheetView>
  </sheetViews>
  <sheetFormatPr defaultRowHeight="12.75" x14ac:dyDescent="0.2"/>
  <cols>
    <col min="1" max="1" width="23.7109375" style="50" customWidth="1"/>
    <col min="2" max="2" width="23.85546875" style="50" bestFit="1" customWidth="1"/>
    <col min="3" max="3" width="18.5703125" style="50" customWidth="1"/>
    <col min="4" max="4" width="23.28515625" style="50" customWidth="1"/>
    <col min="5" max="5" width="17.7109375" style="50" customWidth="1"/>
    <col min="6" max="8" width="19.140625" style="50" customWidth="1"/>
    <col min="9" max="16384" width="9.140625" style="50"/>
  </cols>
  <sheetData>
    <row r="1" spans="1:8" x14ac:dyDescent="0.2">
      <c r="A1" s="102" t="s">
        <v>218</v>
      </c>
      <c r="H1" s="103"/>
    </row>
    <row r="2" spans="1:8" x14ac:dyDescent="0.2">
      <c r="H2" s="172"/>
    </row>
    <row r="3" spans="1:8" s="174" customFormat="1" ht="28.5" customHeight="1" x14ac:dyDescent="0.2">
      <c r="A3" s="173" t="s">
        <v>110</v>
      </c>
      <c r="B3" s="267" t="s">
        <v>101</v>
      </c>
      <c r="C3" s="274"/>
      <c r="H3" s="172"/>
    </row>
    <row r="4" spans="1:8" ht="13.5" x14ac:dyDescent="0.25">
      <c r="A4" s="175" t="s">
        <v>53</v>
      </c>
      <c r="B4" s="268" t="e">
        <f>IF(A17="",AVERAGE(C17:C212),AVERAGE(D17:D212))</f>
        <v>#DIV/0!</v>
      </c>
      <c r="C4" s="275"/>
      <c r="F4" s="177"/>
      <c r="H4" s="178" t="s">
        <v>145</v>
      </c>
    </row>
    <row r="5" spans="1:8" ht="13.5" x14ac:dyDescent="0.25">
      <c r="A5" s="175" t="s">
        <v>31</v>
      </c>
      <c r="B5" s="268" t="e">
        <f>IF(A17="",STDEV(C17:C212),STDEV(D17:D212))</f>
        <v>#DIV/0!</v>
      </c>
      <c r="C5" s="275"/>
      <c r="F5" s="179"/>
      <c r="H5" s="83" t="s">
        <v>62</v>
      </c>
    </row>
    <row r="6" spans="1:8" ht="13.5" x14ac:dyDescent="0.25">
      <c r="A6" s="175" t="s">
        <v>158</v>
      </c>
      <c r="B6" s="268" t="e">
        <f>IF(A17="",TINV(0.1,COUNT(C17:C212))*(B5/SQRT(COUNT(C17:C212))),TINV(0.1,COUNT(D17:D212))*B5/SQRT(COUNT(D17:D212)))</f>
        <v>#NUM!</v>
      </c>
      <c r="C6" s="275"/>
      <c r="F6" s="177"/>
      <c r="H6" s="83"/>
    </row>
    <row r="7" spans="1:8" ht="13.5" x14ac:dyDescent="0.25">
      <c r="A7" s="175" t="s">
        <v>54</v>
      </c>
      <c r="B7" s="269"/>
      <c r="C7" s="276"/>
      <c r="F7" s="179"/>
      <c r="H7" s="83"/>
    </row>
    <row r="8" spans="1:8" ht="13.5" x14ac:dyDescent="0.25">
      <c r="A8" s="175" t="s">
        <v>55</v>
      </c>
      <c r="B8" s="270" t="e">
        <f>B4*B7</f>
        <v>#DIV/0!</v>
      </c>
      <c r="C8" s="272"/>
      <c r="F8" s="177"/>
      <c r="H8" s="181"/>
    </row>
    <row r="9" spans="1:8" ht="13.5" x14ac:dyDescent="0.25">
      <c r="A9" s="182" t="s">
        <v>11</v>
      </c>
      <c r="B9" s="271" t="e">
        <f>B6*B8</f>
        <v>#NUM!</v>
      </c>
      <c r="C9" s="273"/>
      <c r="F9" s="179"/>
    </row>
    <row r="10" spans="1:8" x14ac:dyDescent="0.2">
      <c r="A10" s="184"/>
      <c r="B10" s="185"/>
      <c r="C10" s="185"/>
    </row>
    <row r="11" spans="1:8" x14ac:dyDescent="0.2">
      <c r="A11" s="277"/>
      <c r="B11" s="278"/>
      <c r="C11" s="188"/>
    </row>
    <row r="12" spans="1:8" x14ac:dyDescent="0.2">
      <c r="A12" s="62"/>
      <c r="B12" s="191"/>
      <c r="C12" s="188"/>
      <c r="D12" s="188"/>
    </row>
    <row r="13" spans="1:8" x14ac:dyDescent="0.2">
      <c r="A13" s="62"/>
      <c r="B13" s="191"/>
      <c r="C13" s="188"/>
    </row>
    <row r="14" spans="1:8" ht="27" customHeight="1" x14ac:dyDescent="0.2">
      <c r="A14" s="62"/>
      <c r="B14" s="384"/>
      <c r="C14" s="384"/>
      <c r="D14" s="189"/>
      <c r="E14" s="255"/>
    </row>
    <row r="15" spans="1:8" ht="12.75" customHeight="1" x14ac:dyDescent="0.2">
      <c r="A15" s="62"/>
      <c r="B15" s="191"/>
      <c r="C15" s="185"/>
    </row>
    <row r="16" spans="1:8" ht="25.5" x14ac:dyDescent="0.2">
      <c r="A16" s="259" t="s">
        <v>210</v>
      </c>
      <c r="B16" s="260" t="s">
        <v>0</v>
      </c>
      <c r="C16" s="260" t="s">
        <v>23</v>
      </c>
      <c r="D16" s="262" t="s">
        <v>211</v>
      </c>
      <c r="E16" s="264"/>
      <c r="F16" s="265"/>
      <c r="G16" s="266"/>
      <c r="H16" s="266"/>
    </row>
    <row r="17" spans="1:8" ht="13.15" customHeight="1" x14ac:dyDescent="0.2">
      <c r="A17" s="388"/>
      <c r="B17" s="258"/>
      <c r="C17" s="119"/>
      <c r="D17" s="393" t="str">
        <f>IF(A17="","",AVERAGE(C17:C20))</f>
        <v/>
      </c>
      <c r="E17" s="263"/>
      <c r="F17" s="391" t="str">
        <f>IF(A17="","",AVERAGE(C17:C20))</f>
        <v/>
      </c>
      <c r="G17" s="391" t="str">
        <f>IF(A17="","",SUM(D17:D20))</f>
        <v/>
      </c>
      <c r="H17" s="391" t="str">
        <f>IF(A17="","",AVERAGE(E17:E20))</f>
        <v/>
      </c>
    </row>
    <row r="18" spans="1:8" x14ac:dyDescent="0.2">
      <c r="A18" s="389"/>
      <c r="B18" s="96"/>
      <c r="C18" s="120"/>
      <c r="D18" s="394"/>
      <c r="E18" s="263"/>
      <c r="F18" s="392"/>
      <c r="G18" s="392"/>
      <c r="H18" s="392"/>
    </row>
    <row r="19" spans="1:8" x14ac:dyDescent="0.2">
      <c r="A19" s="389"/>
      <c r="B19" s="96"/>
      <c r="C19" s="120"/>
      <c r="D19" s="394"/>
      <c r="E19" s="263"/>
      <c r="F19" s="392"/>
      <c r="G19" s="392"/>
      <c r="H19" s="392"/>
    </row>
    <row r="20" spans="1:8" x14ac:dyDescent="0.2">
      <c r="A20" s="390"/>
      <c r="B20" s="96"/>
      <c r="C20" s="120"/>
      <c r="D20" s="395"/>
      <c r="E20" s="263"/>
      <c r="F20" s="392"/>
      <c r="G20" s="392"/>
      <c r="H20" s="392"/>
    </row>
    <row r="21" spans="1:8" x14ac:dyDescent="0.2">
      <c r="A21" s="385"/>
      <c r="B21" s="69"/>
      <c r="C21" s="121"/>
      <c r="D21" s="393" t="str">
        <f t="shared" ref="D21" si="0">IF(A21="","",AVERAGE(C21:C24))</f>
        <v/>
      </c>
      <c r="E21" s="263"/>
      <c r="F21" s="391" t="str">
        <f t="shared" ref="F21" si="1">IF(A21="","",AVERAGE(C21:C24))</f>
        <v/>
      </c>
      <c r="G21" s="391" t="str">
        <f t="shared" ref="G21" si="2">IF(A21="","",SUM(D21:D24))</f>
        <v/>
      </c>
      <c r="H21" s="391" t="str">
        <f t="shared" ref="H21" si="3">IF(A21="","",AVERAGE(E21:E24))</f>
        <v/>
      </c>
    </row>
    <row r="22" spans="1:8" x14ac:dyDescent="0.2">
      <c r="A22" s="386"/>
      <c r="B22" s="66"/>
      <c r="C22" s="121"/>
      <c r="D22" s="394"/>
      <c r="E22" s="263"/>
      <c r="F22" s="392"/>
      <c r="G22" s="392"/>
      <c r="H22" s="392"/>
    </row>
    <row r="23" spans="1:8" x14ac:dyDescent="0.2">
      <c r="A23" s="386"/>
      <c r="B23" s="66"/>
      <c r="C23" s="121"/>
      <c r="D23" s="394"/>
      <c r="E23" s="263"/>
      <c r="F23" s="392"/>
      <c r="G23" s="392"/>
      <c r="H23" s="392"/>
    </row>
    <row r="24" spans="1:8" x14ac:dyDescent="0.2">
      <c r="A24" s="387"/>
      <c r="B24" s="66"/>
      <c r="C24" s="121"/>
      <c r="D24" s="395"/>
      <c r="E24" s="263"/>
      <c r="F24" s="392"/>
      <c r="G24" s="392"/>
      <c r="H24" s="392"/>
    </row>
    <row r="25" spans="1:8" x14ac:dyDescent="0.2">
      <c r="A25" s="385"/>
      <c r="B25" s="66"/>
      <c r="C25" s="121"/>
      <c r="D25" s="393" t="str">
        <f t="shared" ref="D25" si="4">IF(A25="","",AVERAGE(C25:C28))</f>
        <v/>
      </c>
      <c r="E25" s="263"/>
      <c r="F25" s="391" t="str">
        <f t="shared" ref="F25" si="5">IF(A25="","",AVERAGE(C25:C28))</f>
        <v/>
      </c>
      <c r="G25" s="391" t="str">
        <f t="shared" ref="G25" si="6">IF(A25="","",SUM(D25:D28))</f>
        <v/>
      </c>
      <c r="H25" s="391" t="str">
        <f t="shared" ref="H25" si="7">IF(A25="","",AVERAGE(E25:E28))</f>
        <v/>
      </c>
    </row>
    <row r="26" spans="1:8" x14ac:dyDescent="0.2">
      <c r="A26" s="386"/>
      <c r="B26" s="66"/>
      <c r="C26" s="121"/>
      <c r="D26" s="394"/>
      <c r="E26" s="263"/>
      <c r="F26" s="392"/>
      <c r="G26" s="392"/>
      <c r="H26" s="392"/>
    </row>
    <row r="27" spans="1:8" x14ac:dyDescent="0.2">
      <c r="A27" s="386"/>
      <c r="B27" s="66"/>
      <c r="C27" s="121"/>
      <c r="D27" s="394"/>
      <c r="E27" s="263"/>
      <c r="F27" s="392"/>
      <c r="G27" s="392"/>
      <c r="H27" s="392"/>
    </row>
    <row r="28" spans="1:8" x14ac:dyDescent="0.2">
      <c r="A28" s="387"/>
      <c r="B28" s="66"/>
      <c r="C28" s="121"/>
      <c r="D28" s="395"/>
      <c r="E28" s="263"/>
      <c r="F28" s="392"/>
      <c r="G28" s="392"/>
      <c r="H28" s="392"/>
    </row>
    <row r="29" spans="1:8" x14ac:dyDescent="0.2">
      <c r="A29" s="385"/>
      <c r="B29" s="66"/>
      <c r="C29" s="121"/>
      <c r="D29" s="393" t="str">
        <f t="shared" ref="D29" si="8">IF(A29="","",AVERAGE(C29:C32))</f>
        <v/>
      </c>
      <c r="E29" s="263"/>
      <c r="F29" s="391" t="str">
        <f t="shared" ref="F29" si="9">IF(A29="","",AVERAGE(C29:C32))</f>
        <v/>
      </c>
      <c r="G29" s="391" t="str">
        <f t="shared" ref="G29" si="10">IF(A29="","",SUM(D29:D32))</f>
        <v/>
      </c>
      <c r="H29" s="391" t="str">
        <f t="shared" ref="H29" si="11">IF(A29="","",AVERAGE(E29:E32))</f>
        <v/>
      </c>
    </row>
    <row r="30" spans="1:8" x14ac:dyDescent="0.2">
      <c r="A30" s="386"/>
      <c r="B30" s="66"/>
      <c r="C30" s="121"/>
      <c r="D30" s="394"/>
      <c r="E30" s="263"/>
      <c r="F30" s="392"/>
      <c r="G30" s="392"/>
      <c r="H30" s="392"/>
    </row>
    <row r="31" spans="1:8" x14ac:dyDescent="0.2">
      <c r="A31" s="386"/>
      <c r="B31" s="66"/>
      <c r="C31" s="121"/>
      <c r="D31" s="394"/>
      <c r="E31" s="263"/>
      <c r="F31" s="392"/>
      <c r="G31" s="392"/>
      <c r="H31" s="392"/>
    </row>
    <row r="32" spans="1:8" x14ac:dyDescent="0.2">
      <c r="A32" s="387"/>
      <c r="B32" s="66"/>
      <c r="C32" s="121"/>
      <c r="D32" s="395"/>
      <c r="E32" s="263"/>
      <c r="F32" s="392"/>
      <c r="G32" s="392"/>
      <c r="H32" s="392"/>
    </row>
    <row r="33" spans="1:8" x14ac:dyDescent="0.2">
      <c r="A33" s="385"/>
      <c r="B33" s="66"/>
      <c r="C33" s="121"/>
      <c r="D33" s="393" t="str">
        <f t="shared" ref="D33" si="12">IF(A33="","",AVERAGE(C33:C36))</f>
        <v/>
      </c>
      <c r="E33" s="263"/>
      <c r="F33" s="391" t="str">
        <f t="shared" ref="F33" si="13">IF(A33="","",AVERAGE(C33:C36))</f>
        <v/>
      </c>
      <c r="G33" s="391" t="str">
        <f t="shared" ref="G33" si="14">IF(A33="","",SUM(D33:D36))</f>
        <v/>
      </c>
      <c r="H33" s="391" t="str">
        <f t="shared" ref="H33" si="15">IF(A33="","",AVERAGE(E33:E36))</f>
        <v/>
      </c>
    </row>
    <row r="34" spans="1:8" x14ac:dyDescent="0.2">
      <c r="A34" s="386"/>
      <c r="B34" s="66"/>
      <c r="C34" s="121"/>
      <c r="D34" s="394"/>
      <c r="E34" s="263"/>
      <c r="F34" s="392"/>
      <c r="G34" s="392"/>
      <c r="H34" s="392"/>
    </row>
    <row r="35" spans="1:8" x14ac:dyDescent="0.2">
      <c r="A35" s="386"/>
      <c r="B35" s="66"/>
      <c r="C35" s="121"/>
      <c r="D35" s="394"/>
      <c r="E35" s="263"/>
      <c r="F35" s="392"/>
      <c r="G35" s="392"/>
      <c r="H35" s="392"/>
    </row>
    <row r="36" spans="1:8" x14ac:dyDescent="0.2">
      <c r="A36" s="387"/>
      <c r="B36" s="66"/>
      <c r="C36" s="121"/>
      <c r="D36" s="395"/>
      <c r="E36" s="263"/>
      <c r="F36" s="392"/>
      <c r="G36" s="392"/>
      <c r="H36" s="392"/>
    </row>
    <row r="37" spans="1:8" x14ac:dyDescent="0.2">
      <c r="A37" s="385"/>
      <c r="B37" s="66"/>
      <c r="C37" s="121"/>
      <c r="D37" s="393" t="str">
        <f t="shared" ref="D37" si="16">IF(A37="","",AVERAGE(C37:C40))</f>
        <v/>
      </c>
      <c r="E37" s="263"/>
      <c r="F37" s="391" t="str">
        <f t="shared" ref="F37" si="17">IF(A37="","",AVERAGE(C37:C40))</f>
        <v/>
      </c>
      <c r="G37" s="391" t="str">
        <f t="shared" ref="G37" si="18">IF(A37="","",SUM(D37:D40))</f>
        <v/>
      </c>
      <c r="H37" s="391" t="str">
        <f t="shared" ref="H37" si="19">IF(A37="","",AVERAGE(E37:E40))</f>
        <v/>
      </c>
    </row>
    <row r="38" spans="1:8" x14ac:dyDescent="0.2">
      <c r="A38" s="386"/>
      <c r="B38" s="66"/>
      <c r="C38" s="121"/>
      <c r="D38" s="394"/>
      <c r="E38" s="263"/>
      <c r="F38" s="392"/>
      <c r="G38" s="392"/>
      <c r="H38" s="392"/>
    </row>
    <row r="39" spans="1:8" x14ac:dyDescent="0.2">
      <c r="A39" s="386"/>
      <c r="B39" s="66"/>
      <c r="C39" s="121"/>
      <c r="D39" s="394"/>
      <c r="E39" s="263"/>
      <c r="F39" s="392"/>
      <c r="G39" s="392"/>
      <c r="H39" s="392"/>
    </row>
    <row r="40" spans="1:8" x14ac:dyDescent="0.2">
      <c r="A40" s="387"/>
      <c r="B40" s="66"/>
      <c r="C40" s="121"/>
      <c r="D40" s="395"/>
      <c r="E40" s="263"/>
      <c r="F40" s="392"/>
      <c r="G40" s="392"/>
      <c r="H40" s="392"/>
    </row>
    <row r="41" spans="1:8" x14ac:dyDescent="0.2">
      <c r="A41" s="385"/>
      <c r="B41" s="66"/>
      <c r="C41" s="121"/>
      <c r="D41" s="393" t="str">
        <f t="shared" ref="D41" si="20">IF(A41="","",AVERAGE(C41:C44))</f>
        <v/>
      </c>
      <c r="E41" s="263"/>
      <c r="F41" s="391" t="str">
        <f t="shared" ref="F41" si="21">IF(A41="","",AVERAGE(C41:C44))</f>
        <v/>
      </c>
      <c r="G41" s="391" t="str">
        <f t="shared" ref="G41" si="22">IF(A41="","",SUM(D41:D44))</f>
        <v/>
      </c>
      <c r="H41" s="391" t="str">
        <f t="shared" ref="H41" si="23">IF(A41="","",AVERAGE(E41:E44))</f>
        <v/>
      </c>
    </row>
    <row r="42" spans="1:8" x14ac:dyDescent="0.2">
      <c r="A42" s="386"/>
      <c r="B42" s="66"/>
      <c r="C42" s="121"/>
      <c r="D42" s="394"/>
      <c r="E42" s="263"/>
      <c r="F42" s="392"/>
      <c r="G42" s="392"/>
      <c r="H42" s="392"/>
    </row>
    <row r="43" spans="1:8" x14ac:dyDescent="0.2">
      <c r="A43" s="386"/>
      <c r="B43" s="66"/>
      <c r="C43" s="121"/>
      <c r="D43" s="394"/>
      <c r="E43" s="263"/>
      <c r="F43" s="392"/>
      <c r="G43" s="392"/>
      <c r="H43" s="392"/>
    </row>
    <row r="44" spans="1:8" x14ac:dyDescent="0.2">
      <c r="A44" s="387"/>
      <c r="B44" s="66"/>
      <c r="C44" s="121"/>
      <c r="D44" s="395"/>
      <c r="E44" s="263"/>
      <c r="F44" s="392"/>
      <c r="G44" s="392"/>
      <c r="H44" s="392"/>
    </row>
    <row r="45" spans="1:8" x14ac:dyDescent="0.2">
      <c r="A45" s="385"/>
      <c r="B45" s="66"/>
      <c r="C45" s="121"/>
      <c r="D45" s="393" t="str">
        <f t="shared" ref="D45" si="24">IF(A45="","",AVERAGE(C45:C48))</f>
        <v/>
      </c>
      <c r="E45" s="263"/>
      <c r="F45" s="391" t="str">
        <f t="shared" ref="F45" si="25">IF(A45="","",AVERAGE(C45:C48))</f>
        <v/>
      </c>
      <c r="G45" s="391" t="str">
        <f t="shared" ref="G45" si="26">IF(A45="","",SUM(D45:D48))</f>
        <v/>
      </c>
      <c r="H45" s="391" t="str">
        <f t="shared" ref="H45" si="27">IF(A45="","",AVERAGE(E45:E48))</f>
        <v/>
      </c>
    </row>
    <row r="46" spans="1:8" x14ac:dyDescent="0.2">
      <c r="A46" s="386"/>
      <c r="B46" s="66"/>
      <c r="C46" s="121"/>
      <c r="D46" s="394"/>
      <c r="E46" s="263"/>
      <c r="F46" s="392"/>
      <c r="G46" s="392"/>
      <c r="H46" s="392"/>
    </row>
    <row r="47" spans="1:8" x14ac:dyDescent="0.2">
      <c r="A47" s="386"/>
      <c r="B47" s="66"/>
      <c r="C47" s="121"/>
      <c r="D47" s="394"/>
      <c r="E47" s="263"/>
      <c r="F47" s="392"/>
      <c r="G47" s="392"/>
      <c r="H47" s="392"/>
    </row>
    <row r="48" spans="1:8" x14ac:dyDescent="0.2">
      <c r="A48" s="387"/>
      <c r="B48" s="66"/>
      <c r="C48" s="121"/>
      <c r="D48" s="395"/>
      <c r="E48" s="263"/>
      <c r="F48" s="392"/>
      <c r="G48" s="392"/>
      <c r="H48" s="392"/>
    </row>
    <row r="49" spans="1:8" x14ac:dyDescent="0.2">
      <c r="A49" s="385"/>
      <c r="B49" s="66"/>
      <c r="C49" s="121"/>
      <c r="D49" s="393" t="str">
        <f t="shared" ref="D49" si="28">IF(A49="","",AVERAGE(C49:C52))</f>
        <v/>
      </c>
      <c r="E49" s="263"/>
      <c r="F49" s="391" t="str">
        <f t="shared" ref="F49" si="29">IF(A49="","",AVERAGE(C49:C52))</f>
        <v/>
      </c>
      <c r="G49" s="391" t="str">
        <f t="shared" ref="G49" si="30">IF(A49="","",SUM(D49:D52))</f>
        <v/>
      </c>
      <c r="H49" s="391" t="str">
        <f t="shared" ref="H49" si="31">IF(A49="","",AVERAGE(E49:E52))</f>
        <v/>
      </c>
    </row>
    <row r="50" spans="1:8" x14ac:dyDescent="0.2">
      <c r="A50" s="386"/>
      <c r="B50" s="66"/>
      <c r="C50" s="121"/>
      <c r="D50" s="394"/>
      <c r="E50" s="263"/>
      <c r="F50" s="392"/>
      <c r="G50" s="392"/>
      <c r="H50" s="392"/>
    </row>
    <row r="51" spans="1:8" x14ac:dyDescent="0.2">
      <c r="A51" s="386"/>
      <c r="B51" s="66"/>
      <c r="C51" s="121"/>
      <c r="D51" s="394"/>
      <c r="E51" s="263"/>
      <c r="F51" s="392"/>
      <c r="G51" s="392"/>
      <c r="H51" s="392"/>
    </row>
    <row r="52" spans="1:8" x14ac:dyDescent="0.2">
      <c r="A52" s="387"/>
      <c r="B52" s="66"/>
      <c r="C52" s="121"/>
      <c r="D52" s="395"/>
      <c r="E52" s="263"/>
      <c r="F52" s="392"/>
      <c r="G52" s="392"/>
      <c r="H52" s="392"/>
    </row>
    <row r="53" spans="1:8" x14ac:dyDescent="0.2">
      <c r="A53" s="385"/>
      <c r="B53" s="66"/>
      <c r="C53" s="121"/>
      <c r="D53" s="393" t="str">
        <f t="shared" ref="D53" si="32">IF(A53="","",AVERAGE(C53:C56))</f>
        <v/>
      </c>
      <c r="E53" s="263"/>
      <c r="F53" s="391" t="str">
        <f t="shared" ref="F53" si="33">IF(A53="","",AVERAGE(C53:C56))</f>
        <v/>
      </c>
      <c r="G53" s="391" t="str">
        <f t="shared" ref="G53" si="34">IF(A53="","",SUM(D53:D56))</f>
        <v/>
      </c>
      <c r="H53" s="391" t="str">
        <f t="shared" ref="H53" si="35">IF(A53="","",AVERAGE(E53:E56))</f>
        <v/>
      </c>
    </row>
    <row r="54" spans="1:8" x14ac:dyDescent="0.2">
      <c r="A54" s="386"/>
      <c r="B54" s="66"/>
      <c r="C54" s="121"/>
      <c r="D54" s="394"/>
      <c r="E54" s="263"/>
      <c r="F54" s="392"/>
      <c r="G54" s="392"/>
      <c r="H54" s="392"/>
    </row>
    <row r="55" spans="1:8" x14ac:dyDescent="0.2">
      <c r="A55" s="386"/>
      <c r="B55" s="66"/>
      <c r="C55" s="121"/>
      <c r="D55" s="394"/>
      <c r="E55" s="263"/>
      <c r="F55" s="392"/>
      <c r="G55" s="392"/>
      <c r="H55" s="392"/>
    </row>
    <row r="56" spans="1:8" x14ac:dyDescent="0.2">
      <c r="A56" s="387"/>
      <c r="B56" s="66"/>
      <c r="C56" s="121"/>
      <c r="D56" s="395"/>
      <c r="E56" s="263"/>
      <c r="F56" s="392"/>
      <c r="G56" s="392"/>
      <c r="H56" s="392"/>
    </row>
    <row r="57" spans="1:8" x14ac:dyDescent="0.2">
      <c r="A57" s="385"/>
      <c r="B57" s="66"/>
      <c r="C57" s="121"/>
      <c r="D57" s="393" t="str">
        <f t="shared" ref="D57" si="36">IF(A57="","",AVERAGE(C57:C60))</f>
        <v/>
      </c>
      <c r="E57" s="263"/>
      <c r="F57" s="391" t="str">
        <f t="shared" ref="F57" si="37">IF(A57="","",AVERAGE(C57:C60))</f>
        <v/>
      </c>
      <c r="G57" s="391" t="str">
        <f t="shared" ref="G57" si="38">IF(A57="","",SUM(D57:D60))</f>
        <v/>
      </c>
      <c r="H57" s="391" t="str">
        <f t="shared" ref="H57" si="39">IF(A57="","",AVERAGE(E57:E60))</f>
        <v/>
      </c>
    </row>
    <row r="58" spans="1:8" x14ac:dyDescent="0.2">
      <c r="A58" s="386"/>
      <c r="B58" s="66"/>
      <c r="C58" s="121"/>
      <c r="D58" s="394"/>
      <c r="E58" s="263"/>
      <c r="F58" s="392"/>
      <c r="G58" s="392"/>
      <c r="H58" s="392"/>
    </row>
    <row r="59" spans="1:8" x14ac:dyDescent="0.2">
      <c r="A59" s="386"/>
      <c r="B59" s="66"/>
      <c r="C59" s="121"/>
      <c r="D59" s="394"/>
      <c r="E59" s="263"/>
      <c r="F59" s="392"/>
      <c r="G59" s="392"/>
      <c r="H59" s="392"/>
    </row>
    <row r="60" spans="1:8" x14ac:dyDescent="0.2">
      <c r="A60" s="387"/>
      <c r="B60" s="66"/>
      <c r="C60" s="121"/>
      <c r="D60" s="395"/>
      <c r="E60" s="263"/>
      <c r="F60" s="392"/>
      <c r="G60" s="392"/>
      <c r="H60" s="392"/>
    </row>
    <row r="61" spans="1:8" x14ac:dyDescent="0.2">
      <c r="A61" s="385"/>
      <c r="B61" s="66"/>
      <c r="C61" s="121"/>
      <c r="D61" s="393" t="str">
        <f t="shared" ref="D61" si="40">IF(A61="","",AVERAGE(C61:C64))</f>
        <v/>
      </c>
      <c r="E61" s="263"/>
      <c r="F61" s="391" t="str">
        <f t="shared" ref="F61" si="41">IF(A61="","",AVERAGE(C61:C64))</f>
        <v/>
      </c>
      <c r="G61" s="391" t="str">
        <f t="shared" ref="G61" si="42">IF(A61="","",SUM(D61:D64))</f>
        <v/>
      </c>
      <c r="H61" s="391" t="str">
        <f t="shared" ref="H61" si="43">IF(A61="","",AVERAGE(E61:E64))</f>
        <v/>
      </c>
    </row>
    <row r="62" spans="1:8" x14ac:dyDescent="0.2">
      <c r="A62" s="386"/>
      <c r="B62" s="66"/>
      <c r="C62" s="121"/>
      <c r="D62" s="394"/>
      <c r="E62" s="263"/>
      <c r="F62" s="392"/>
      <c r="G62" s="392"/>
      <c r="H62" s="392"/>
    </row>
    <row r="63" spans="1:8" x14ac:dyDescent="0.2">
      <c r="A63" s="386"/>
      <c r="B63" s="66"/>
      <c r="C63" s="121"/>
      <c r="D63" s="394"/>
      <c r="E63" s="263"/>
      <c r="F63" s="392"/>
      <c r="G63" s="392"/>
      <c r="H63" s="392"/>
    </row>
    <row r="64" spans="1:8" x14ac:dyDescent="0.2">
      <c r="A64" s="387"/>
      <c r="B64" s="66"/>
      <c r="C64" s="121"/>
      <c r="D64" s="395"/>
      <c r="E64" s="263"/>
      <c r="F64" s="392"/>
      <c r="G64" s="392"/>
      <c r="H64" s="392"/>
    </row>
    <row r="65" spans="1:8" x14ac:dyDescent="0.2">
      <c r="A65" s="385"/>
      <c r="B65" s="66"/>
      <c r="C65" s="121"/>
      <c r="D65" s="393" t="str">
        <f t="shared" ref="D65" si="44">IF(A65="","",AVERAGE(C65:C68))</f>
        <v/>
      </c>
      <c r="E65" s="263"/>
      <c r="F65" s="391" t="str">
        <f t="shared" ref="F65" si="45">IF(A65="","",AVERAGE(C65:C68))</f>
        <v/>
      </c>
      <c r="G65" s="391" t="str">
        <f t="shared" ref="G65" si="46">IF(A65="","",SUM(D65:D68))</f>
        <v/>
      </c>
      <c r="H65" s="391" t="str">
        <f t="shared" ref="H65" si="47">IF(A65="","",AVERAGE(E65:E68))</f>
        <v/>
      </c>
    </row>
    <row r="66" spans="1:8" x14ac:dyDescent="0.2">
      <c r="A66" s="386"/>
      <c r="B66" s="66"/>
      <c r="C66" s="121"/>
      <c r="D66" s="394"/>
      <c r="E66" s="263"/>
      <c r="F66" s="392"/>
      <c r="G66" s="392"/>
      <c r="H66" s="392"/>
    </row>
    <row r="67" spans="1:8" x14ac:dyDescent="0.2">
      <c r="A67" s="386"/>
      <c r="B67" s="66"/>
      <c r="C67" s="121"/>
      <c r="D67" s="394"/>
      <c r="E67" s="263"/>
      <c r="F67" s="392"/>
      <c r="G67" s="392"/>
      <c r="H67" s="392"/>
    </row>
    <row r="68" spans="1:8" x14ac:dyDescent="0.2">
      <c r="A68" s="387"/>
      <c r="B68" s="66"/>
      <c r="C68" s="121"/>
      <c r="D68" s="395"/>
      <c r="E68" s="263"/>
      <c r="F68" s="392"/>
      <c r="G68" s="392"/>
      <c r="H68" s="392"/>
    </row>
    <row r="69" spans="1:8" x14ac:dyDescent="0.2">
      <c r="A69" s="385"/>
      <c r="B69" s="66"/>
      <c r="C69" s="121"/>
      <c r="D69" s="393" t="str">
        <f t="shared" ref="D69" si="48">IF(A69="","",AVERAGE(C69:C72))</f>
        <v/>
      </c>
      <c r="E69" s="263"/>
      <c r="F69" s="391" t="str">
        <f t="shared" ref="F69" si="49">IF(A69="","",AVERAGE(C69:C72))</f>
        <v/>
      </c>
      <c r="G69" s="391" t="str">
        <f t="shared" ref="G69" si="50">IF(A69="","",SUM(D69:D72))</f>
        <v/>
      </c>
      <c r="H69" s="391" t="str">
        <f t="shared" ref="H69" si="51">IF(A69="","",AVERAGE(E69:E72))</f>
        <v/>
      </c>
    </row>
    <row r="70" spans="1:8" x14ac:dyDescent="0.2">
      <c r="A70" s="386"/>
      <c r="B70" s="66"/>
      <c r="C70" s="121"/>
      <c r="D70" s="394"/>
      <c r="E70" s="263"/>
      <c r="F70" s="392"/>
      <c r="G70" s="392"/>
      <c r="H70" s="392"/>
    </row>
    <row r="71" spans="1:8" x14ac:dyDescent="0.2">
      <c r="A71" s="386"/>
      <c r="B71" s="66"/>
      <c r="C71" s="121"/>
      <c r="D71" s="394"/>
      <c r="E71" s="263"/>
      <c r="F71" s="392"/>
      <c r="G71" s="392"/>
      <c r="H71" s="392"/>
    </row>
    <row r="72" spans="1:8" x14ac:dyDescent="0.2">
      <c r="A72" s="387"/>
      <c r="B72" s="66"/>
      <c r="C72" s="121"/>
      <c r="D72" s="395"/>
      <c r="E72" s="263"/>
      <c r="F72" s="392"/>
      <c r="G72" s="392"/>
      <c r="H72" s="392"/>
    </row>
    <row r="73" spans="1:8" x14ac:dyDescent="0.2">
      <c r="A73" s="385"/>
      <c r="B73" s="66"/>
      <c r="C73" s="121"/>
      <c r="D73" s="393" t="str">
        <f t="shared" ref="D73" si="52">IF(A73="","",AVERAGE(C73:C76))</f>
        <v/>
      </c>
      <c r="E73" s="263"/>
      <c r="F73" s="391" t="str">
        <f t="shared" ref="F73" si="53">IF(A73="","",AVERAGE(C73:C76))</f>
        <v/>
      </c>
      <c r="G73" s="391" t="str">
        <f t="shared" ref="G73" si="54">IF(A73="","",SUM(D73:D76))</f>
        <v/>
      </c>
      <c r="H73" s="391" t="str">
        <f t="shared" ref="H73" si="55">IF(A73="","",AVERAGE(E73:E76))</f>
        <v/>
      </c>
    </row>
    <row r="74" spans="1:8" x14ac:dyDescent="0.2">
      <c r="A74" s="386"/>
      <c r="B74" s="66"/>
      <c r="C74" s="121"/>
      <c r="D74" s="394"/>
      <c r="E74" s="263"/>
      <c r="F74" s="392"/>
      <c r="G74" s="392"/>
      <c r="H74" s="392"/>
    </row>
    <row r="75" spans="1:8" x14ac:dyDescent="0.2">
      <c r="A75" s="386"/>
      <c r="B75" s="66"/>
      <c r="C75" s="121"/>
      <c r="D75" s="394"/>
      <c r="E75" s="263"/>
      <c r="F75" s="392"/>
      <c r="G75" s="392"/>
      <c r="H75" s="392"/>
    </row>
    <row r="76" spans="1:8" x14ac:dyDescent="0.2">
      <c r="A76" s="387"/>
      <c r="B76" s="66"/>
      <c r="C76" s="121"/>
      <c r="D76" s="395"/>
      <c r="E76" s="263"/>
      <c r="F76" s="392"/>
      <c r="G76" s="392"/>
      <c r="H76" s="392"/>
    </row>
    <row r="77" spans="1:8" x14ac:dyDescent="0.2">
      <c r="A77" s="385"/>
      <c r="B77" s="66"/>
      <c r="C77" s="121"/>
      <c r="D77" s="393" t="str">
        <f t="shared" ref="D77" si="56">IF(A77="","",AVERAGE(C77:C80))</f>
        <v/>
      </c>
      <c r="E77" s="263"/>
      <c r="F77" s="391" t="str">
        <f t="shared" ref="F77" si="57">IF(A77="","",AVERAGE(C77:C80))</f>
        <v/>
      </c>
      <c r="G77" s="391" t="str">
        <f t="shared" ref="G77" si="58">IF(A77="","",SUM(D77:D80))</f>
        <v/>
      </c>
      <c r="H77" s="391" t="str">
        <f t="shared" ref="H77" si="59">IF(A77="","",AVERAGE(E77:E80))</f>
        <v/>
      </c>
    </row>
    <row r="78" spans="1:8" x14ac:dyDescent="0.2">
      <c r="A78" s="386"/>
      <c r="B78" s="66"/>
      <c r="C78" s="121"/>
      <c r="D78" s="394"/>
      <c r="E78" s="263"/>
      <c r="F78" s="392"/>
      <c r="G78" s="392"/>
      <c r="H78" s="392"/>
    </row>
    <row r="79" spans="1:8" x14ac:dyDescent="0.2">
      <c r="A79" s="386"/>
      <c r="B79" s="66"/>
      <c r="C79" s="121"/>
      <c r="D79" s="394"/>
      <c r="E79" s="263"/>
      <c r="F79" s="392"/>
      <c r="G79" s="392"/>
      <c r="H79" s="392"/>
    </row>
    <row r="80" spans="1:8" x14ac:dyDescent="0.2">
      <c r="A80" s="387"/>
      <c r="B80" s="66"/>
      <c r="C80" s="121"/>
      <c r="D80" s="395"/>
      <c r="E80" s="263"/>
      <c r="F80" s="392"/>
      <c r="G80" s="392"/>
      <c r="H80" s="392"/>
    </row>
    <row r="81" spans="1:8" x14ac:dyDescent="0.2">
      <c r="A81" s="385"/>
      <c r="B81" s="66"/>
      <c r="C81" s="121"/>
      <c r="D81" s="393" t="str">
        <f t="shared" ref="D81" si="60">IF(A81="","",AVERAGE(C81:C84))</f>
        <v/>
      </c>
      <c r="E81" s="263"/>
      <c r="F81" s="391" t="str">
        <f t="shared" ref="F81" si="61">IF(A81="","",AVERAGE(C81:C84))</f>
        <v/>
      </c>
      <c r="G81" s="391" t="str">
        <f t="shared" ref="G81" si="62">IF(A81="","",SUM(D81:D84))</f>
        <v/>
      </c>
      <c r="H81" s="391" t="str">
        <f t="shared" ref="H81" si="63">IF(A81="","",AVERAGE(E81:E84))</f>
        <v/>
      </c>
    </row>
    <row r="82" spans="1:8" x14ac:dyDescent="0.2">
      <c r="A82" s="386"/>
      <c r="B82" s="66"/>
      <c r="C82" s="121"/>
      <c r="D82" s="394"/>
      <c r="E82" s="263"/>
      <c r="F82" s="392"/>
      <c r="G82" s="392"/>
      <c r="H82" s="392"/>
    </row>
    <row r="83" spans="1:8" x14ac:dyDescent="0.2">
      <c r="A83" s="386"/>
      <c r="B83" s="66"/>
      <c r="C83" s="121"/>
      <c r="D83" s="394"/>
      <c r="E83" s="263"/>
      <c r="F83" s="392"/>
      <c r="G83" s="392"/>
      <c r="H83" s="392"/>
    </row>
    <row r="84" spans="1:8" x14ac:dyDescent="0.2">
      <c r="A84" s="387"/>
      <c r="B84" s="66"/>
      <c r="C84" s="121"/>
      <c r="D84" s="395"/>
      <c r="E84" s="263"/>
      <c r="F84" s="392"/>
      <c r="G84" s="392"/>
      <c r="H84" s="392"/>
    </row>
    <row r="85" spans="1:8" x14ac:dyDescent="0.2">
      <c r="A85" s="385"/>
      <c r="B85" s="66"/>
      <c r="C85" s="121"/>
      <c r="D85" s="393" t="str">
        <f t="shared" ref="D85" si="64">IF(A85="","",AVERAGE(C85:C88))</f>
        <v/>
      </c>
      <c r="E85" s="263"/>
      <c r="F85" s="391" t="str">
        <f t="shared" ref="F85" si="65">IF(A85="","",AVERAGE(C85:C88))</f>
        <v/>
      </c>
      <c r="G85" s="391" t="str">
        <f t="shared" ref="G85" si="66">IF(A85="","",SUM(D85:D88))</f>
        <v/>
      </c>
      <c r="H85" s="391" t="str">
        <f t="shared" ref="H85" si="67">IF(A85="","",AVERAGE(E85:E88))</f>
        <v/>
      </c>
    </row>
    <row r="86" spans="1:8" x14ac:dyDescent="0.2">
      <c r="A86" s="386"/>
      <c r="B86" s="66"/>
      <c r="C86" s="121"/>
      <c r="D86" s="394"/>
      <c r="E86" s="263"/>
      <c r="F86" s="392"/>
      <c r="G86" s="392"/>
      <c r="H86" s="392"/>
    </row>
    <row r="87" spans="1:8" x14ac:dyDescent="0.2">
      <c r="A87" s="386"/>
      <c r="B87" s="66"/>
      <c r="C87" s="121"/>
      <c r="D87" s="394"/>
      <c r="E87" s="263"/>
      <c r="F87" s="392"/>
      <c r="G87" s="392"/>
      <c r="H87" s="392"/>
    </row>
    <row r="88" spans="1:8" x14ac:dyDescent="0.2">
      <c r="A88" s="387"/>
      <c r="B88" s="66"/>
      <c r="C88" s="121"/>
      <c r="D88" s="395"/>
      <c r="E88" s="263"/>
      <c r="F88" s="392"/>
      <c r="G88" s="392"/>
      <c r="H88" s="392"/>
    </row>
    <row r="89" spans="1:8" x14ac:dyDescent="0.2">
      <c r="A89" s="385"/>
      <c r="B89" s="66"/>
      <c r="C89" s="121"/>
      <c r="D89" s="393" t="str">
        <f t="shared" ref="D89" si="68">IF(A89="","",AVERAGE(C89:C92))</f>
        <v/>
      </c>
      <c r="E89" s="263"/>
      <c r="F89" s="391" t="str">
        <f t="shared" ref="F89" si="69">IF(A89="","",AVERAGE(C89:C92))</f>
        <v/>
      </c>
      <c r="G89" s="391" t="str">
        <f t="shared" ref="G89" si="70">IF(A89="","",SUM(D89:D92))</f>
        <v/>
      </c>
      <c r="H89" s="391" t="str">
        <f t="shared" ref="H89" si="71">IF(A89="","",AVERAGE(E89:E92))</f>
        <v/>
      </c>
    </row>
    <row r="90" spans="1:8" x14ac:dyDescent="0.2">
      <c r="A90" s="386"/>
      <c r="B90" s="66"/>
      <c r="C90" s="121"/>
      <c r="D90" s="394"/>
      <c r="E90" s="263"/>
      <c r="F90" s="392"/>
      <c r="G90" s="392"/>
      <c r="H90" s="392"/>
    </row>
    <row r="91" spans="1:8" x14ac:dyDescent="0.2">
      <c r="A91" s="386"/>
      <c r="B91" s="66"/>
      <c r="C91" s="121"/>
      <c r="D91" s="394"/>
      <c r="E91" s="263"/>
      <c r="F91" s="392"/>
      <c r="G91" s="392"/>
      <c r="H91" s="392"/>
    </row>
    <row r="92" spans="1:8" x14ac:dyDescent="0.2">
      <c r="A92" s="387"/>
      <c r="B92" s="66"/>
      <c r="C92" s="121"/>
      <c r="D92" s="395"/>
      <c r="E92" s="263"/>
      <c r="F92" s="392"/>
      <c r="G92" s="392"/>
      <c r="H92" s="392"/>
    </row>
    <row r="93" spans="1:8" x14ac:dyDescent="0.2">
      <c r="A93" s="385"/>
      <c r="B93" s="66"/>
      <c r="C93" s="121"/>
      <c r="D93" s="393" t="str">
        <f t="shared" ref="D93" si="72">IF(A93="","",AVERAGE(C93:C96))</f>
        <v/>
      </c>
      <c r="E93" s="263"/>
      <c r="F93" s="391" t="str">
        <f t="shared" ref="F93" si="73">IF(A93="","",AVERAGE(C93:C96))</f>
        <v/>
      </c>
      <c r="G93" s="391" t="str">
        <f t="shared" ref="G93" si="74">IF(A93="","",SUM(D93:D96))</f>
        <v/>
      </c>
      <c r="H93" s="391" t="str">
        <f t="shared" ref="H93" si="75">IF(A93="","",AVERAGE(E93:E96))</f>
        <v/>
      </c>
    </row>
    <row r="94" spans="1:8" x14ac:dyDescent="0.2">
      <c r="A94" s="386"/>
      <c r="B94" s="66"/>
      <c r="C94" s="121"/>
      <c r="D94" s="394"/>
      <c r="E94" s="263"/>
      <c r="F94" s="392"/>
      <c r="G94" s="392"/>
      <c r="H94" s="392"/>
    </row>
    <row r="95" spans="1:8" x14ac:dyDescent="0.2">
      <c r="A95" s="386"/>
      <c r="B95" s="66"/>
      <c r="C95" s="121"/>
      <c r="D95" s="394"/>
      <c r="E95" s="263"/>
      <c r="F95" s="392"/>
      <c r="G95" s="392"/>
      <c r="H95" s="392"/>
    </row>
    <row r="96" spans="1:8" x14ac:dyDescent="0.2">
      <c r="A96" s="387"/>
      <c r="B96" s="66"/>
      <c r="C96" s="121"/>
      <c r="D96" s="395"/>
      <c r="E96" s="263"/>
      <c r="F96" s="392"/>
      <c r="G96" s="392"/>
      <c r="H96" s="392"/>
    </row>
    <row r="97" spans="1:8" x14ac:dyDescent="0.2">
      <c r="A97" s="385"/>
      <c r="B97" s="66"/>
      <c r="C97" s="121"/>
      <c r="D97" s="393" t="str">
        <f t="shared" ref="D97" si="76">IF(A97="","",AVERAGE(C97:C100))</f>
        <v/>
      </c>
      <c r="E97" s="263"/>
      <c r="F97" s="391" t="str">
        <f t="shared" ref="F97" si="77">IF(A97="","",AVERAGE(C97:C100))</f>
        <v/>
      </c>
      <c r="G97" s="391" t="str">
        <f t="shared" ref="G97" si="78">IF(A97="","",SUM(D97:D100))</f>
        <v/>
      </c>
      <c r="H97" s="391" t="str">
        <f t="shared" ref="H97" si="79">IF(A97="","",AVERAGE(E97:E100))</f>
        <v/>
      </c>
    </row>
    <row r="98" spans="1:8" x14ac:dyDescent="0.2">
      <c r="A98" s="386"/>
      <c r="B98" s="66"/>
      <c r="C98" s="121"/>
      <c r="D98" s="394"/>
      <c r="E98" s="263"/>
      <c r="F98" s="392"/>
      <c r="G98" s="392"/>
      <c r="H98" s="392"/>
    </row>
    <row r="99" spans="1:8" x14ac:dyDescent="0.2">
      <c r="A99" s="386"/>
      <c r="B99" s="66"/>
      <c r="C99" s="121"/>
      <c r="D99" s="394"/>
      <c r="E99" s="263"/>
      <c r="F99" s="392"/>
      <c r="G99" s="392"/>
      <c r="H99" s="392"/>
    </row>
    <row r="100" spans="1:8" x14ac:dyDescent="0.2">
      <c r="A100" s="387"/>
      <c r="B100" s="66"/>
      <c r="C100" s="121"/>
      <c r="D100" s="395"/>
      <c r="E100" s="263"/>
      <c r="F100" s="392"/>
      <c r="G100" s="392"/>
      <c r="H100" s="392"/>
    </row>
    <row r="101" spans="1:8" x14ac:dyDescent="0.2">
      <c r="A101" s="385"/>
      <c r="B101" s="66"/>
      <c r="C101" s="121"/>
      <c r="D101" s="393" t="str">
        <f t="shared" ref="D101" si="80">IF(A101="","",AVERAGE(C101:C104))</f>
        <v/>
      </c>
      <c r="E101" s="263"/>
      <c r="F101" s="391" t="str">
        <f t="shared" ref="F101" si="81">IF(A101="","",AVERAGE(C101:C104))</f>
        <v/>
      </c>
      <c r="G101" s="391" t="str">
        <f t="shared" ref="G101" si="82">IF(A101="","",SUM(D101:D104))</f>
        <v/>
      </c>
      <c r="H101" s="391" t="str">
        <f t="shared" ref="H101" si="83">IF(A101="","",AVERAGE(E101:E104))</f>
        <v/>
      </c>
    </row>
    <row r="102" spans="1:8" x14ac:dyDescent="0.2">
      <c r="A102" s="386"/>
      <c r="B102" s="66"/>
      <c r="C102" s="121"/>
      <c r="D102" s="394"/>
      <c r="E102" s="263"/>
      <c r="F102" s="392"/>
      <c r="G102" s="392"/>
      <c r="H102" s="392"/>
    </row>
    <row r="103" spans="1:8" x14ac:dyDescent="0.2">
      <c r="A103" s="386"/>
      <c r="B103" s="66"/>
      <c r="C103" s="121"/>
      <c r="D103" s="394"/>
      <c r="E103" s="263"/>
      <c r="F103" s="392"/>
      <c r="G103" s="392"/>
      <c r="H103" s="392"/>
    </row>
    <row r="104" spans="1:8" x14ac:dyDescent="0.2">
      <c r="A104" s="387"/>
      <c r="B104" s="66"/>
      <c r="C104" s="121"/>
      <c r="D104" s="395"/>
      <c r="E104" s="263"/>
      <c r="F104" s="392"/>
      <c r="G104" s="392"/>
      <c r="H104" s="392"/>
    </row>
    <row r="105" spans="1:8" x14ac:dyDescent="0.2">
      <c r="A105" s="385"/>
      <c r="B105" s="66"/>
      <c r="C105" s="121"/>
      <c r="D105" s="393" t="str">
        <f t="shared" ref="D105" si="84">IF(A105="","",AVERAGE(C105:C108))</f>
        <v/>
      </c>
      <c r="E105" s="263"/>
      <c r="F105" s="391" t="str">
        <f t="shared" ref="F105" si="85">IF(A105="","",AVERAGE(C105:C108))</f>
        <v/>
      </c>
      <c r="G105" s="391" t="str">
        <f t="shared" ref="G105" si="86">IF(A105="","",SUM(D105:D108))</f>
        <v/>
      </c>
      <c r="H105" s="391" t="str">
        <f t="shared" ref="H105" si="87">IF(A105="","",AVERAGE(E105:E108))</f>
        <v/>
      </c>
    </row>
    <row r="106" spans="1:8" x14ac:dyDescent="0.2">
      <c r="A106" s="386"/>
      <c r="B106" s="66"/>
      <c r="C106" s="121"/>
      <c r="D106" s="394"/>
      <c r="E106" s="263"/>
      <c r="F106" s="392"/>
      <c r="G106" s="392"/>
      <c r="H106" s="392"/>
    </row>
    <row r="107" spans="1:8" x14ac:dyDescent="0.2">
      <c r="A107" s="386"/>
      <c r="B107" s="66"/>
      <c r="C107" s="121"/>
      <c r="D107" s="394"/>
      <c r="E107" s="263"/>
      <c r="F107" s="392"/>
      <c r="G107" s="392"/>
      <c r="H107" s="392"/>
    </row>
    <row r="108" spans="1:8" x14ac:dyDescent="0.2">
      <c r="A108" s="387"/>
      <c r="B108" s="66"/>
      <c r="C108" s="121"/>
      <c r="D108" s="395"/>
      <c r="E108" s="263"/>
      <c r="F108" s="392"/>
      <c r="G108" s="392"/>
      <c r="H108" s="392"/>
    </row>
    <row r="109" spans="1:8" x14ac:dyDescent="0.2">
      <c r="A109" s="385"/>
      <c r="B109" s="66"/>
      <c r="C109" s="121"/>
      <c r="D109" s="393" t="str">
        <f t="shared" ref="D109" si="88">IF(A109="","",AVERAGE(C109:C112))</f>
        <v/>
      </c>
      <c r="E109" s="263"/>
      <c r="F109" s="391" t="str">
        <f t="shared" ref="F109" si="89">IF(A109="","",AVERAGE(C109:C112))</f>
        <v/>
      </c>
      <c r="G109" s="391" t="str">
        <f t="shared" ref="G109" si="90">IF(A109="","",SUM(D109:D112))</f>
        <v/>
      </c>
      <c r="H109" s="391" t="str">
        <f t="shared" ref="H109" si="91">IF(A109="","",AVERAGE(E109:E112))</f>
        <v/>
      </c>
    </row>
    <row r="110" spans="1:8" x14ac:dyDescent="0.2">
      <c r="A110" s="386"/>
      <c r="B110" s="66"/>
      <c r="C110" s="121"/>
      <c r="D110" s="394"/>
      <c r="E110" s="263"/>
      <c r="F110" s="392"/>
      <c r="G110" s="392"/>
      <c r="H110" s="392"/>
    </row>
    <row r="111" spans="1:8" x14ac:dyDescent="0.2">
      <c r="A111" s="386"/>
      <c r="B111" s="66"/>
      <c r="C111" s="121"/>
      <c r="D111" s="394"/>
      <c r="E111" s="263"/>
      <c r="F111" s="392"/>
      <c r="G111" s="392"/>
      <c r="H111" s="392"/>
    </row>
    <row r="112" spans="1:8" x14ac:dyDescent="0.2">
      <c r="A112" s="387"/>
      <c r="B112" s="66"/>
      <c r="C112" s="121"/>
      <c r="D112" s="395"/>
      <c r="E112" s="263"/>
      <c r="F112" s="392"/>
      <c r="G112" s="392"/>
      <c r="H112" s="392"/>
    </row>
    <row r="113" spans="1:8" x14ac:dyDescent="0.2">
      <c r="A113" s="385"/>
      <c r="B113" s="66"/>
      <c r="C113" s="121"/>
      <c r="D113" s="393" t="str">
        <f t="shared" ref="D113" si="92">IF(A113="","",AVERAGE(C113:C116))</f>
        <v/>
      </c>
      <c r="E113" s="263"/>
      <c r="F113" s="391" t="str">
        <f t="shared" ref="F113" si="93">IF(A113="","",AVERAGE(C113:C116))</f>
        <v/>
      </c>
      <c r="G113" s="391" t="str">
        <f t="shared" ref="G113" si="94">IF(A113="","",SUM(D113:D116))</f>
        <v/>
      </c>
      <c r="H113" s="391" t="str">
        <f t="shared" ref="H113" si="95">IF(A113="","",AVERAGE(E113:E116))</f>
        <v/>
      </c>
    </row>
    <row r="114" spans="1:8" x14ac:dyDescent="0.2">
      <c r="A114" s="386"/>
      <c r="B114" s="66"/>
      <c r="C114" s="121"/>
      <c r="D114" s="394"/>
      <c r="E114" s="263"/>
      <c r="F114" s="392"/>
      <c r="G114" s="392"/>
      <c r="H114" s="392"/>
    </row>
    <row r="115" spans="1:8" x14ac:dyDescent="0.2">
      <c r="A115" s="386"/>
      <c r="B115" s="66"/>
      <c r="C115" s="121"/>
      <c r="D115" s="394"/>
      <c r="E115" s="263"/>
      <c r="F115" s="392"/>
      <c r="G115" s="392"/>
      <c r="H115" s="392"/>
    </row>
    <row r="116" spans="1:8" x14ac:dyDescent="0.2">
      <c r="A116" s="387"/>
      <c r="B116" s="66"/>
      <c r="C116" s="121"/>
      <c r="D116" s="395"/>
      <c r="E116" s="263"/>
      <c r="F116" s="392"/>
      <c r="G116" s="392"/>
      <c r="H116" s="392"/>
    </row>
    <row r="117" spans="1:8" x14ac:dyDescent="0.2">
      <c r="A117" s="385"/>
      <c r="B117" s="66"/>
      <c r="C117" s="121"/>
      <c r="D117" s="393" t="str">
        <f t="shared" ref="D117" si="96">IF(A117="","",AVERAGE(C117:C120))</f>
        <v/>
      </c>
      <c r="E117" s="263"/>
      <c r="F117" s="391" t="str">
        <f t="shared" ref="F117" si="97">IF(A117="","",AVERAGE(C117:C120))</f>
        <v/>
      </c>
      <c r="G117" s="391" t="str">
        <f t="shared" ref="G117" si="98">IF(A117="","",SUM(D117:D120))</f>
        <v/>
      </c>
      <c r="H117" s="391" t="str">
        <f t="shared" ref="H117" si="99">IF(A117="","",AVERAGE(E117:E120))</f>
        <v/>
      </c>
    </row>
    <row r="118" spans="1:8" x14ac:dyDescent="0.2">
      <c r="A118" s="386"/>
      <c r="B118" s="66"/>
      <c r="C118" s="121"/>
      <c r="D118" s="394"/>
      <c r="E118" s="263"/>
      <c r="F118" s="392"/>
      <c r="G118" s="392"/>
      <c r="H118" s="392"/>
    </row>
    <row r="119" spans="1:8" x14ac:dyDescent="0.2">
      <c r="A119" s="386"/>
      <c r="B119" s="66"/>
      <c r="C119" s="121"/>
      <c r="D119" s="394"/>
      <c r="E119" s="263"/>
      <c r="F119" s="392"/>
      <c r="G119" s="392"/>
      <c r="H119" s="392"/>
    </row>
    <row r="120" spans="1:8" x14ac:dyDescent="0.2">
      <c r="A120" s="387"/>
      <c r="B120" s="66"/>
      <c r="C120" s="121"/>
      <c r="D120" s="395"/>
      <c r="E120" s="263"/>
      <c r="F120" s="392"/>
      <c r="G120" s="392"/>
      <c r="H120" s="392"/>
    </row>
    <row r="121" spans="1:8" x14ac:dyDescent="0.2">
      <c r="A121" s="385"/>
      <c r="B121" s="66"/>
      <c r="C121" s="121"/>
      <c r="D121" s="393" t="str">
        <f t="shared" ref="D121" si="100">IF(A121="","",AVERAGE(C121:C124))</f>
        <v/>
      </c>
      <c r="E121" s="263"/>
      <c r="F121" s="391" t="str">
        <f t="shared" ref="F121" si="101">IF(A121="","",AVERAGE(C121:C124))</f>
        <v/>
      </c>
      <c r="G121" s="391" t="str">
        <f t="shared" ref="G121" si="102">IF(A121="","",SUM(D121:D124))</f>
        <v/>
      </c>
      <c r="H121" s="391" t="str">
        <f t="shared" ref="H121" si="103">IF(A121="","",AVERAGE(E121:E124))</f>
        <v/>
      </c>
    </row>
    <row r="122" spans="1:8" x14ac:dyDescent="0.2">
      <c r="A122" s="386"/>
      <c r="B122" s="66"/>
      <c r="C122" s="121"/>
      <c r="D122" s="394"/>
      <c r="E122" s="263"/>
      <c r="F122" s="392"/>
      <c r="G122" s="392"/>
      <c r="H122" s="392"/>
    </row>
    <row r="123" spans="1:8" x14ac:dyDescent="0.2">
      <c r="A123" s="386"/>
      <c r="B123" s="66"/>
      <c r="C123" s="121"/>
      <c r="D123" s="394"/>
      <c r="E123" s="263"/>
      <c r="F123" s="392"/>
      <c r="G123" s="392"/>
      <c r="H123" s="392"/>
    </row>
    <row r="124" spans="1:8" x14ac:dyDescent="0.2">
      <c r="A124" s="387"/>
      <c r="B124" s="66"/>
      <c r="C124" s="121"/>
      <c r="D124" s="395"/>
      <c r="E124" s="263"/>
      <c r="F124" s="392"/>
      <c r="G124" s="392"/>
      <c r="H124" s="392"/>
    </row>
    <row r="125" spans="1:8" x14ac:dyDescent="0.2">
      <c r="A125" s="385"/>
      <c r="B125" s="66"/>
      <c r="C125" s="121"/>
      <c r="D125" s="393" t="str">
        <f t="shared" ref="D125" si="104">IF(A125="","",AVERAGE(C125:C128))</f>
        <v/>
      </c>
      <c r="E125" s="263"/>
      <c r="F125" s="391" t="str">
        <f t="shared" ref="F125" si="105">IF(A125="","",AVERAGE(C125:C128))</f>
        <v/>
      </c>
      <c r="G125" s="391" t="str">
        <f t="shared" ref="G125" si="106">IF(A125="","",SUM(D125:D128))</f>
        <v/>
      </c>
      <c r="H125" s="391" t="str">
        <f t="shared" ref="H125" si="107">IF(A125="","",AVERAGE(E125:E128))</f>
        <v/>
      </c>
    </row>
    <row r="126" spans="1:8" x14ac:dyDescent="0.2">
      <c r="A126" s="386"/>
      <c r="B126" s="66"/>
      <c r="C126" s="121"/>
      <c r="D126" s="394"/>
      <c r="E126" s="263"/>
      <c r="F126" s="392"/>
      <c r="G126" s="392"/>
      <c r="H126" s="392"/>
    </row>
    <row r="127" spans="1:8" x14ac:dyDescent="0.2">
      <c r="A127" s="386"/>
      <c r="B127" s="66"/>
      <c r="C127" s="121"/>
      <c r="D127" s="394"/>
      <c r="E127" s="263"/>
      <c r="F127" s="392"/>
      <c r="G127" s="392"/>
      <c r="H127" s="392"/>
    </row>
    <row r="128" spans="1:8" x14ac:dyDescent="0.2">
      <c r="A128" s="387"/>
      <c r="B128" s="66"/>
      <c r="C128" s="121"/>
      <c r="D128" s="395"/>
      <c r="E128" s="263"/>
      <c r="F128" s="392"/>
      <c r="G128" s="392"/>
      <c r="H128" s="392"/>
    </row>
    <row r="129" spans="1:8" x14ac:dyDescent="0.2">
      <c r="A129" s="385"/>
      <c r="B129" s="66"/>
      <c r="C129" s="121"/>
      <c r="D129" s="393" t="str">
        <f t="shared" ref="D129" si="108">IF(A129="","",AVERAGE(C129:C132))</f>
        <v/>
      </c>
      <c r="E129" s="263"/>
      <c r="F129" s="391" t="str">
        <f t="shared" ref="F129" si="109">IF(A129="","",AVERAGE(C129:C132))</f>
        <v/>
      </c>
      <c r="G129" s="391" t="str">
        <f t="shared" ref="G129" si="110">IF(A129="","",SUM(D129:D132))</f>
        <v/>
      </c>
      <c r="H129" s="391" t="str">
        <f t="shared" ref="H129" si="111">IF(A129="","",AVERAGE(E129:E132))</f>
        <v/>
      </c>
    </row>
    <row r="130" spans="1:8" x14ac:dyDescent="0.2">
      <c r="A130" s="386"/>
      <c r="B130" s="66"/>
      <c r="C130" s="121"/>
      <c r="D130" s="394"/>
      <c r="E130" s="263"/>
      <c r="F130" s="392"/>
      <c r="G130" s="392"/>
      <c r="H130" s="392"/>
    </row>
    <row r="131" spans="1:8" x14ac:dyDescent="0.2">
      <c r="A131" s="386"/>
      <c r="B131" s="66"/>
      <c r="C131" s="121"/>
      <c r="D131" s="394"/>
      <c r="E131" s="263"/>
      <c r="F131" s="392"/>
      <c r="G131" s="392"/>
      <c r="H131" s="392"/>
    </row>
    <row r="132" spans="1:8" x14ac:dyDescent="0.2">
      <c r="A132" s="387"/>
      <c r="B132" s="66"/>
      <c r="C132" s="121"/>
      <c r="D132" s="395"/>
      <c r="E132" s="263"/>
      <c r="F132" s="392"/>
      <c r="G132" s="392"/>
      <c r="H132" s="392"/>
    </row>
    <row r="133" spans="1:8" x14ac:dyDescent="0.2">
      <c r="A133" s="385"/>
      <c r="B133" s="66"/>
      <c r="C133" s="121"/>
      <c r="D133" s="393" t="str">
        <f t="shared" ref="D133" si="112">IF(A133="","",AVERAGE(C133:C136))</f>
        <v/>
      </c>
      <c r="E133" s="263"/>
      <c r="F133" s="391" t="str">
        <f t="shared" ref="F133" si="113">IF(A133="","",AVERAGE(C133:C136))</f>
        <v/>
      </c>
      <c r="G133" s="391" t="str">
        <f t="shared" ref="G133" si="114">IF(A133="","",SUM(D133:D136))</f>
        <v/>
      </c>
      <c r="H133" s="391" t="str">
        <f t="shared" ref="H133" si="115">IF(A133="","",AVERAGE(E133:E136))</f>
        <v/>
      </c>
    </row>
    <row r="134" spans="1:8" x14ac:dyDescent="0.2">
      <c r="A134" s="386"/>
      <c r="B134" s="66"/>
      <c r="C134" s="121"/>
      <c r="D134" s="394"/>
      <c r="E134" s="263"/>
      <c r="F134" s="392"/>
      <c r="G134" s="392"/>
      <c r="H134" s="392"/>
    </row>
    <row r="135" spans="1:8" x14ac:dyDescent="0.2">
      <c r="A135" s="386"/>
      <c r="B135" s="66"/>
      <c r="C135" s="121"/>
      <c r="D135" s="394"/>
      <c r="E135" s="263"/>
      <c r="F135" s="392"/>
      <c r="G135" s="392"/>
      <c r="H135" s="392"/>
    </row>
    <row r="136" spans="1:8" x14ac:dyDescent="0.2">
      <c r="A136" s="387"/>
      <c r="B136" s="66"/>
      <c r="C136" s="121"/>
      <c r="D136" s="395"/>
      <c r="E136" s="263"/>
      <c r="F136" s="392"/>
      <c r="G136" s="392"/>
      <c r="H136" s="392"/>
    </row>
    <row r="137" spans="1:8" x14ac:dyDescent="0.2">
      <c r="A137" s="385"/>
      <c r="B137" s="66"/>
      <c r="C137" s="121"/>
      <c r="D137" s="393" t="str">
        <f t="shared" ref="D137" si="116">IF(A137="","",AVERAGE(C137:C140))</f>
        <v/>
      </c>
      <c r="E137" s="263"/>
      <c r="F137" s="391" t="str">
        <f t="shared" ref="F137" si="117">IF(A137="","",AVERAGE(C137:C140))</f>
        <v/>
      </c>
      <c r="G137" s="391" t="str">
        <f t="shared" ref="G137" si="118">IF(A137="","",SUM(D137:D140))</f>
        <v/>
      </c>
      <c r="H137" s="391" t="str">
        <f t="shared" ref="H137" si="119">IF(A137="","",AVERAGE(E137:E140))</f>
        <v/>
      </c>
    </row>
    <row r="138" spans="1:8" x14ac:dyDescent="0.2">
      <c r="A138" s="386"/>
      <c r="B138" s="66"/>
      <c r="C138" s="121"/>
      <c r="D138" s="394"/>
      <c r="E138" s="263"/>
      <c r="F138" s="392"/>
      <c r="G138" s="392"/>
      <c r="H138" s="392"/>
    </row>
    <row r="139" spans="1:8" x14ac:dyDescent="0.2">
      <c r="A139" s="386"/>
      <c r="B139" s="66"/>
      <c r="C139" s="121"/>
      <c r="D139" s="394"/>
      <c r="E139" s="263"/>
      <c r="F139" s="392"/>
      <c r="G139" s="392"/>
      <c r="H139" s="392"/>
    </row>
    <row r="140" spans="1:8" x14ac:dyDescent="0.2">
      <c r="A140" s="387"/>
      <c r="B140" s="66"/>
      <c r="C140" s="121"/>
      <c r="D140" s="395"/>
      <c r="E140" s="263"/>
      <c r="F140" s="392"/>
      <c r="G140" s="392"/>
      <c r="H140" s="392"/>
    </row>
    <row r="141" spans="1:8" x14ac:dyDescent="0.2">
      <c r="A141" s="385"/>
      <c r="B141" s="66"/>
      <c r="C141" s="121"/>
      <c r="D141" s="393" t="str">
        <f t="shared" ref="D141" si="120">IF(A141="","",AVERAGE(C141:C144))</f>
        <v/>
      </c>
      <c r="E141" s="263"/>
      <c r="F141" s="391" t="str">
        <f t="shared" ref="F141" si="121">IF(A141="","",AVERAGE(C141:C144))</f>
        <v/>
      </c>
      <c r="G141" s="391" t="str">
        <f t="shared" ref="G141" si="122">IF(A141="","",SUM(D141:D144))</f>
        <v/>
      </c>
      <c r="H141" s="391" t="str">
        <f t="shared" ref="H141" si="123">IF(A141="","",AVERAGE(E141:E144))</f>
        <v/>
      </c>
    </row>
    <row r="142" spans="1:8" x14ac:dyDescent="0.2">
      <c r="A142" s="386"/>
      <c r="B142" s="66"/>
      <c r="C142" s="121"/>
      <c r="D142" s="394"/>
      <c r="E142" s="263"/>
      <c r="F142" s="392"/>
      <c r="G142" s="392"/>
      <c r="H142" s="392"/>
    </row>
    <row r="143" spans="1:8" x14ac:dyDescent="0.2">
      <c r="A143" s="386"/>
      <c r="B143" s="66"/>
      <c r="C143" s="121"/>
      <c r="D143" s="394"/>
      <c r="E143" s="263"/>
      <c r="F143" s="392"/>
      <c r="G143" s="392"/>
      <c r="H143" s="392"/>
    </row>
    <row r="144" spans="1:8" x14ac:dyDescent="0.2">
      <c r="A144" s="387"/>
      <c r="B144" s="66"/>
      <c r="C144" s="121"/>
      <c r="D144" s="395"/>
      <c r="E144" s="263"/>
      <c r="F144" s="392"/>
      <c r="G144" s="392"/>
      <c r="H144" s="392"/>
    </row>
    <row r="145" spans="1:8" x14ac:dyDescent="0.2">
      <c r="A145" s="385"/>
      <c r="B145" s="66"/>
      <c r="C145" s="121"/>
      <c r="D145" s="393" t="str">
        <f t="shared" ref="D145" si="124">IF(A145="","",AVERAGE(C145:C148))</f>
        <v/>
      </c>
      <c r="E145" s="263"/>
      <c r="F145" s="391" t="str">
        <f t="shared" ref="F145" si="125">IF(A145="","",AVERAGE(C145:C148))</f>
        <v/>
      </c>
      <c r="G145" s="391" t="str">
        <f t="shared" ref="G145" si="126">IF(A145="","",SUM(D145:D148))</f>
        <v/>
      </c>
      <c r="H145" s="391" t="str">
        <f t="shared" ref="H145" si="127">IF(A145="","",AVERAGE(E145:E148))</f>
        <v/>
      </c>
    </row>
    <row r="146" spans="1:8" x14ac:dyDescent="0.2">
      <c r="A146" s="386"/>
      <c r="B146" s="66"/>
      <c r="C146" s="121"/>
      <c r="D146" s="394"/>
      <c r="E146" s="263"/>
      <c r="F146" s="392"/>
      <c r="G146" s="392"/>
      <c r="H146" s="392"/>
    </row>
    <row r="147" spans="1:8" x14ac:dyDescent="0.2">
      <c r="A147" s="386"/>
      <c r="B147" s="66"/>
      <c r="C147" s="121"/>
      <c r="D147" s="394"/>
      <c r="E147" s="263"/>
      <c r="F147" s="392"/>
      <c r="G147" s="392"/>
      <c r="H147" s="392"/>
    </row>
    <row r="148" spans="1:8" x14ac:dyDescent="0.2">
      <c r="A148" s="387"/>
      <c r="B148" s="66"/>
      <c r="C148" s="121"/>
      <c r="D148" s="395"/>
      <c r="E148" s="263"/>
      <c r="F148" s="392"/>
      <c r="G148" s="392"/>
      <c r="H148" s="392"/>
    </row>
    <row r="149" spans="1:8" x14ac:dyDescent="0.2">
      <c r="A149" s="385"/>
      <c r="B149" s="66"/>
      <c r="C149" s="121"/>
      <c r="D149" s="393" t="str">
        <f t="shared" ref="D149" si="128">IF(A149="","",AVERAGE(C149:C152))</f>
        <v/>
      </c>
      <c r="E149" s="263"/>
      <c r="F149" s="391" t="str">
        <f t="shared" ref="F149" si="129">IF(A149="","",AVERAGE(C149:C152))</f>
        <v/>
      </c>
      <c r="G149" s="391" t="str">
        <f t="shared" ref="G149" si="130">IF(A149="","",SUM(D149:D152))</f>
        <v/>
      </c>
      <c r="H149" s="391" t="str">
        <f t="shared" ref="H149" si="131">IF(A149="","",AVERAGE(E149:E152))</f>
        <v/>
      </c>
    </row>
    <row r="150" spans="1:8" x14ac:dyDescent="0.2">
      <c r="A150" s="386"/>
      <c r="B150" s="66"/>
      <c r="C150" s="121"/>
      <c r="D150" s="394"/>
      <c r="E150" s="263"/>
      <c r="F150" s="392"/>
      <c r="G150" s="392"/>
      <c r="H150" s="392"/>
    </row>
    <row r="151" spans="1:8" x14ac:dyDescent="0.2">
      <c r="A151" s="386"/>
      <c r="B151" s="66"/>
      <c r="C151" s="121"/>
      <c r="D151" s="394"/>
      <c r="E151" s="263"/>
      <c r="F151" s="392"/>
      <c r="G151" s="392"/>
      <c r="H151" s="392"/>
    </row>
    <row r="152" spans="1:8" x14ac:dyDescent="0.2">
      <c r="A152" s="387"/>
      <c r="B152" s="66"/>
      <c r="C152" s="121"/>
      <c r="D152" s="395"/>
      <c r="E152" s="263"/>
      <c r="F152" s="392"/>
      <c r="G152" s="392"/>
      <c r="H152" s="392"/>
    </row>
    <row r="153" spans="1:8" x14ac:dyDescent="0.2">
      <c r="A153" s="385"/>
      <c r="B153" s="66"/>
      <c r="C153" s="121"/>
      <c r="D153" s="393" t="str">
        <f t="shared" ref="D153" si="132">IF(A153="","",AVERAGE(C153:C156))</f>
        <v/>
      </c>
      <c r="E153" s="263"/>
      <c r="F153" s="391" t="str">
        <f t="shared" ref="F153" si="133">IF(A153="","",AVERAGE(C153:C156))</f>
        <v/>
      </c>
      <c r="G153" s="391" t="str">
        <f t="shared" ref="G153" si="134">IF(A153="","",SUM(D153:D156))</f>
        <v/>
      </c>
      <c r="H153" s="391" t="str">
        <f t="shared" ref="H153" si="135">IF(A153="","",AVERAGE(E153:E156))</f>
        <v/>
      </c>
    </row>
    <row r="154" spans="1:8" x14ac:dyDescent="0.2">
      <c r="A154" s="386"/>
      <c r="B154" s="66"/>
      <c r="C154" s="121"/>
      <c r="D154" s="394"/>
      <c r="E154" s="263"/>
      <c r="F154" s="392"/>
      <c r="G154" s="392"/>
      <c r="H154" s="392"/>
    </row>
    <row r="155" spans="1:8" x14ac:dyDescent="0.2">
      <c r="A155" s="386"/>
      <c r="B155" s="66"/>
      <c r="C155" s="121"/>
      <c r="D155" s="394"/>
      <c r="E155" s="263"/>
      <c r="F155" s="392"/>
      <c r="G155" s="392"/>
      <c r="H155" s="392"/>
    </row>
    <row r="156" spans="1:8" x14ac:dyDescent="0.2">
      <c r="A156" s="387"/>
      <c r="B156" s="66"/>
      <c r="C156" s="121"/>
      <c r="D156" s="395"/>
      <c r="E156" s="263"/>
      <c r="F156" s="392"/>
      <c r="G156" s="392"/>
      <c r="H156" s="392"/>
    </row>
    <row r="157" spans="1:8" x14ac:dyDescent="0.2">
      <c r="A157" s="385"/>
      <c r="B157" s="66"/>
      <c r="C157" s="121"/>
      <c r="D157" s="393" t="str">
        <f t="shared" ref="D157" si="136">IF(A157="","",AVERAGE(C157:C160))</f>
        <v/>
      </c>
      <c r="E157" s="263"/>
      <c r="F157" s="391" t="str">
        <f t="shared" ref="F157" si="137">IF(A157="","",AVERAGE(C157:C160))</f>
        <v/>
      </c>
      <c r="G157" s="391" t="str">
        <f t="shared" ref="G157" si="138">IF(A157="","",SUM(D157:D160))</f>
        <v/>
      </c>
      <c r="H157" s="391" t="str">
        <f t="shared" ref="H157" si="139">IF(A157="","",AVERAGE(E157:E160))</f>
        <v/>
      </c>
    </row>
    <row r="158" spans="1:8" x14ac:dyDescent="0.2">
      <c r="A158" s="386"/>
      <c r="B158" s="66"/>
      <c r="C158" s="121"/>
      <c r="D158" s="394"/>
      <c r="E158" s="263"/>
      <c r="F158" s="392"/>
      <c r="G158" s="392"/>
      <c r="H158" s="392"/>
    </row>
    <row r="159" spans="1:8" x14ac:dyDescent="0.2">
      <c r="A159" s="386"/>
      <c r="B159" s="66"/>
      <c r="C159" s="121"/>
      <c r="D159" s="394"/>
      <c r="E159" s="263"/>
      <c r="F159" s="392"/>
      <c r="G159" s="392"/>
      <c r="H159" s="392"/>
    </row>
    <row r="160" spans="1:8" x14ac:dyDescent="0.2">
      <c r="A160" s="387"/>
      <c r="B160" s="66"/>
      <c r="C160" s="121"/>
      <c r="D160" s="395"/>
      <c r="E160" s="263"/>
      <c r="F160" s="392"/>
      <c r="G160" s="392"/>
      <c r="H160" s="392"/>
    </row>
    <row r="161" spans="1:8" x14ac:dyDescent="0.2">
      <c r="A161" s="385"/>
      <c r="B161" s="66"/>
      <c r="C161" s="121"/>
      <c r="D161" s="393" t="str">
        <f t="shared" ref="D161" si="140">IF(A161="","",AVERAGE(C161:C164))</f>
        <v/>
      </c>
      <c r="E161" s="263"/>
      <c r="F161" s="391" t="str">
        <f t="shared" ref="F161" si="141">IF(A161="","",AVERAGE(C161:C164))</f>
        <v/>
      </c>
      <c r="G161" s="391" t="str">
        <f t="shared" ref="G161" si="142">IF(A161="","",SUM(D161:D164))</f>
        <v/>
      </c>
      <c r="H161" s="391" t="str">
        <f t="shared" ref="H161" si="143">IF(A161="","",AVERAGE(E161:E164))</f>
        <v/>
      </c>
    </row>
    <row r="162" spans="1:8" x14ac:dyDescent="0.2">
      <c r="A162" s="386"/>
      <c r="B162" s="66"/>
      <c r="C162" s="121"/>
      <c r="D162" s="394"/>
      <c r="E162" s="263"/>
      <c r="F162" s="392"/>
      <c r="G162" s="392"/>
      <c r="H162" s="392"/>
    </row>
    <row r="163" spans="1:8" x14ac:dyDescent="0.2">
      <c r="A163" s="386"/>
      <c r="B163" s="66"/>
      <c r="C163" s="121"/>
      <c r="D163" s="394"/>
      <c r="E163" s="263"/>
      <c r="F163" s="392"/>
      <c r="G163" s="392"/>
      <c r="H163" s="392"/>
    </row>
    <row r="164" spans="1:8" x14ac:dyDescent="0.2">
      <c r="A164" s="387"/>
      <c r="B164" s="66"/>
      <c r="C164" s="121"/>
      <c r="D164" s="395"/>
      <c r="E164" s="263"/>
      <c r="F164" s="392"/>
      <c r="G164" s="392"/>
      <c r="H164" s="392"/>
    </row>
    <row r="165" spans="1:8" x14ac:dyDescent="0.2">
      <c r="A165" s="385"/>
      <c r="B165" s="66"/>
      <c r="C165" s="121"/>
      <c r="D165" s="393" t="str">
        <f t="shared" ref="D165" si="144">IF(A165="","",AVERAGE(C165:C168))</f>
        <v/>
      </c>
      <c r="E165" s="263"/>
      <c r="F165" s="391" t="str">
        <f t="shared" ref="F165" si="145">IF(A165="","",AVERAGE(C165:C168))</f>
        <v/>
      </c>
      <c r="G165" s="391" t="str">
        <f t="shared" ref="G165" si="146">IF(A165="","",SUM(D165:D168))</f>
        <v/>
      </c>
      <c r="H165" s="391" t="str">
        <f t="shared" ref="H165" si="147">IF(A165="","",AVERAGE(E165:E168))</f>
        <v/>
      </c>
    </row>
    <row r="166" spans="1:8" x14ac:dyDescent="0.2">
      <c r="A166" s="386"/>
      <c r="B166" s="66"/>
      <c r="C166" s="121"/>
      <c r="D166" s="394"/>
      <c r="E166" s="263"/>
      <c r="F166" s="392"/>
      <c r="G166" s="392"/>
      <c r="H166" s="392"/>
    </row>
    <row r="167" spans="1:8" x14ac:dyDescent="0.2">
      <c r="A167" s="386"/>
      <c r="B167" s="66"/>
      <c r="C167" s="121"/>
      <c r="D167" s="394"/>
      <c r="E167" s="263"/>
      <c r="F167" s="392"/>
      <c r="G167" s="392"/>
      <c r="H167" s="392"/>
    </row>
    <row r="168" spans="1:8" x14ac:dyDescent="0.2">
      <c r="A168" s="387"/>
      <c r="B168" s="66"/>
      <c r="C168" s="121"/>
      <c r="D168" s="395"/>
      <c r="E168" s="263"/>
      <c r="F168" s="392"/>
      <c r="G168" s="392"/>
      <c r="H168" s="392"/>
    </row>
    <row r="169" spans="1:8" x14ac:dyDescent="0.2">
      <c r="A169" s="385"/>
      <c r="B169" s="66"/>
      <c r="C169" s="121"/>
      <c r="D169" s="393" t="str">
        <f t="shared" ref="D169" si="148">IF(A169="","",AVERAGE(C169:C172))</f>
        <v/>
      </c>
      <c r="E169" s="263"/>
      <c r="F169" s="391" t="str">
        <f t="shared" ref="F169" si="149">IF(A169="","",AVERAGE(C169:C172))</f>
        <v/>
      </c>
      <c r="G169" s="391" t="str">
        <f t="shared" ref="G169" si="150">IF(A169="","",SUM(D169:D172))</f>
        <v/>
      </c>
      <c r="H169" s="391" t="str">
        <f t="shared" ref="H169" si="151">IF(A169="","",AVERAGE(E169:E172))</f>
        <v/>
      </c>
    </row>
    <row r="170" spans="1:8" x14ac:dyDescent="0.2">
      <c r="A170" s="386"/>
      <c r="B170" s="66"/>
      <c r="C170" s="121"/>
      <c r="D170" s="394"/>
      <c r="E170" s="263"/>
      <c r="F170" s="392"/>
      <c r="G170" s="392"/>
      <c r="H170" s="392"/>
    </row>
    <row r="171" spans="1:8" x14ac:dyDescent="0.2">
      <c r="A171" s="386"/>
      <c r="B171" s="66"/>
      <c r="C171" s="121"/>
      <c r="D171" s="394"/>
      <c r="E171" s="263"/>
      <c r="F171" s="392"/>
      <c r="G171" s="392"/>
      <c r="H171" s="392"/>
    </row>
    <row r="172" spans="1:8" x14ac:dyDescent="0.2">
      <c r="A172" s="387"/>
      <c r="B172" s="66"/>
      <c r="C172" s="121"/>
      <c r="D172" s="395"/>
      <c r="E172" s="263"/>
      <c r="F172" s="392"/>
      <c r="G172" s="392"/>
      <c r="H172" s="392"/>
    </row>
    <row r="173" spans="1:8" x14ac:dyDescent="0.2">
      <c r="A173" s="385"/>
      <c r="B173" s="66"/>
      <c r="C173" s="121"/>
      <c r="D173" s="393" t="str">
        <f t="shared" ref="D173" si="152">IF(A173="","",AVERAGE(C173:C176))</f>
        <v/>
      </c>
      <c r="E173" s="263"/>
      <c r="F173" s="391" t="str">
        <f t="shared" ref="F173" si="153">IF(A173="","",AVERAGE(C173:C176))</f>
        <v/>
      </c>
      <c r="G173" s="391" t="str">
        <f t="shared" ref="G173" si="154">IF(A173="","",SUM(D173:D176))</f>
        <v/>
      </c>
      <c r="H173" s="391" t="str">
        <f t="shared" ref="H173" si="155">IF(A173="","",AVERAGE(E173:E176))</f>
        <v/>
      </c>
    </row>
    <row r="174" spans="1:8" x14ac:dyDescent="0.2">
      <c r="A174" s="386"/>
      <c r="B174" s="66"/>
      <c r="C174" s="121"/>
      <c r="D174" s="394"/>
      <c r="E174" s="263"/>
      <c r="F174" s="392"/>
      <c r="G174" s="392"/>
      <c r="H174" s="392"/>
    </row>
    <row r="175" spans="1:8" x14ac:dyDescent="0.2">
      <c r="A175" s="386"/>
      <c r="B175" s="66"/>
      <c r="C175" s="121"/>
      <c r="D175" s="394"/>
      <c r="E175" s="263"/>
      <c r="F175" s="392"/>
      <c r="G175" s="392"/>
      <c r="H175" s="392"/>
    </row>
    <row r="176" spans="1:8" x14ac:dyDescent="0.2">
      <c r="A176" s="387"/>
      <c r="B176" s="66"/>
      <c r="C176" s="121"/>
      <c r="D176" s="395"/>
      <c r="E176" s="263"/>
      <c r="F176" s="392"/>
      <c r="G176" s="392"/>
      <c r="H176" s="392"/>
    </row>
    <row r="177" spans="1:8" x14ac:dyDescent="0.2">
      <c r="A177" s="385"/>
      <c r="B177" s="66"/>
      <c r="C177" s="121"/>
      <c r="D177" s="393" t="str">
        <f t="shared" ref="D177" si="156">IF(A177="","",AVERAGE(C177:C180))</f>
        <v/>
      </c>
      <c r="E177" s="263"/>
      <c r="F177" s="391" t="str">
        <f t="shared" ref="F177" si="157">IF(A177="","",AVERAGE(C177:C180))</f>
        <v/>
      </c>
      <c r="G177" s="391" t="str">
        <f t="shared" ref="G177" si="158">IF(A177="","",SUM(D177:D180))</f>
        <v/>
      </c>
      <c r="H177" s="391" t="str">
        <f t="shared" ref="H177" si="159">IF(A177="","",AVERAGE(E177:E180))</f>
        <v/>
      </c>
    </row>
    <row r="178" spans="1:8" x14ac:dyDescent="0.2">
      <c r="A178" s="386"/>
      <c r="B178" s="66"/>
      <c r="C178" s="121"/>
      <c r="D178" s="394"/>
      <c r="E178" s="263"/>
      <c r="F178" s="392"/>
      <c r="G178" s="392"/>
      <c r="H178" s="392"/>
    </row>
    <row r="179" spans="1:8" x14ac:dyDescent="0.2">
      <c r="A179" s="386"/>
      <c r="B179" s="66"/>
      <c r="C179" s="121"/>
      <c r="D179" s="394"/>
      <c r="E179" s="263"/>
      <c r="F179" s="392"/>
      <c r="G179" s="392"/>
      <c r="H179" s="392"/>
    </row>
    <row r="180" spans="1:8" x14ac:dyDescent="0.2">
      <c r="A180" s="387"/>
      <c r="B180" s="66"/>
      <c r="C180" s="121"/>
      <c r="D180" s="395"/>
      <c r="E180" s="263"/>
      <c r="F180" s="392"/>
      <c r="G180" s="392"/>
      <c r="H180" s="392"/>
    </row>
    <row r="181" spans="1:8" x14ac:dyDescent="0.2">
      <c r="A181" s="385"/>
      <c r="B181" s="66"/>
      <c r="C181" s="121"/>
      <c r="D181" s="393" t="str">
        <f t="shared" ref="D181" si="160">IF(A181="","",AVERAGE(C181:C184))</f>
        <v/>
      </c>
      <c r="E181" s="263"/>
      <c r="F181" s="391" t="str">
        <f t="shared" ref="F181" si="161">IF(A181="","",AVERAGE(C181:C184))</f>
        <v/>
      </c>
      <c r="G181" s="391" t="str">
        <f t="shared" ref="G181" si="162">IF(A181="","",SUM(D181:D184))</f>
        <v/>
      </c>
      <c r="H181" s="391" t="str">
        <f t="shared" ref="H181" si="163">IF(A181="","",AVERAGE(E181:E184))</f>
        <v/>
      </c>
    </row>
    <row r="182" spans="1:8" x14ac:dyDescent="0.2">
      <c r="A182" s="386"/>
      <c r="B182" s="66"/>
      <c r="C182" s="121"/>
      <c r="D182" s="394"/>
      <c r="E182" s="263"/>
      <c r="F182" s="392"/>
      <c r="G182" s="392"/>
      <c r="H182" s="392"/>
    </row>
    <row r="183" spans="1:8" x14ac:dyDescent="0.2">
      <c r="A183" s="386"/>
      <c r="B183" s="66"/>
      <c r="C183" s="121"/>
      <c r="D183" s="394"/>
      <c r="E183" s="263"/>
      <c r="F183" s="392"/>
      <c r="G183" s="392"/>
      <c r="H183" s="392"/>
    </row>
    <row r="184" spans="1:8" x14ac:dyDescent="0.2">
      <c r="A184" s="387"/>
      <c r="B184" s="66"/>
      <c r="C184" s="121"/>
      <c r="D184" s="395"/>
      <c r="E184" s="263"/>
      <c r="F184" s="392"/>
      <c r="G184" s="392"/>
      <c r="H184" s="392"/>
    </row>
    <row r="185" spans="1:8" x14ac:dyDescent="0.2">
      <c r="A185" s="385"/>
      <c r="B185" s="66"/>
      <c r="C185" s="121"/>
      <c r="D185" s="393" t="str">
        <f t="shared" ref="D185" si="164">IF(A185="","",AVERAGE(C185:C188))</f>
        <v/>
      </c>
      <c r="E185" s="263"/>
      <c r="F185" s="391" t="str">
        <f t="shared" ref="F185" si="165">IF(A185="","",AVERAGE(C185:C188))</f>
        <v/>
      </c>
      <c r="G185" s="391" t="str">
        <f t="shared" ref="G185" si="166">IF(A185="","",SUM(D185:D188))</f>
        <v/>
      </c>
      <c r="H185" s="391" t="str">
        <f t="shared" ref="H185" si="167">IF(A185="","",AVERAGE(E185:E188))</f>
        <v/>
      </c>
    </row>
    <row r="186" spans="1:8" x14ac:dyDescent="0.2">
      <c r="A186" s="386"/>
      <c r="B186" s="66"/>
      <c r="C186" s="121"/>
      <c r="D186" s="394"/>
      <c r="E186" s="263"/>
      <c r="F186" s="392"/>
      <c r="G186" s="392"/>
      <c r="H186" s="392"/>
    </row>
    <row r="187" spans="1:8" x14ac:dyDescent="0.2">
      <c r="A187" s="386"/>
      <c r="B187" s="66"/>
      <c r="C187" s="121"/>
      <c r="D187" s="394"/>
      <c r="E187" s="263"/>
      <c r="F187" s="392"/>
      <c r="G187" s="392"/>
      <c r="H187" s="392"/>
    </row>
    <row r="188" spans="1:8" x14ac:dyDescent="0.2">
      <c r="A188" s="387"/>
      <c r="B188" s="66"/>
      <c r="C188" s="121"/>
      <c r="D188" s="395"/>
      <c r="E188" s="263"/>
      <c r="F188" s="392"/>
      <c r="G188" s="392"/>
      <c r="H188" s="392"/>
    </row>
    <row r="189" spans="1:8" x14ac:dyDescent="0.2">
      <c r="A189" s="385"/>
      <c r="B189" s="66"/>
      <c r="C189" s="121"/>
      <c r="D189" s="393" t="str">
        <f t="shared" ref="D189" si="168">IF(A189="","",AVERAGE(C189:C192))</f>
        <v/>
      </c>
      <c r="E189" s="263"/>
      <c r="F189" s="391" t="str">
        <f t="shared" ref="F189" si="169">IF(A189="","",AVERAGE(C189:C192))</f>
        <v/>
      </c>
      <c r="G189" s="391" t="str">
        <f t="shared" ref="G189" si="170">IF(A189="","",SUM(D189:D192))</f>
        <v/>
      </c>
      <c r="H189" s="391" t="str">
        <f t="shared" ref="H189" si="171">IF(A189="","",AVERAGE(E189:E192))</f>
        <v/>
      </c>
    </row>
    <row r="190" spans="1:8" x14ac:dyDescent="0.2">
      <c r="A190" s="386"/>
      <c r="B190" s="66"/>
      <c r="C190" s="121"/>
      <c r="D190" s="394"/>
      <c r="E190" s="263"/>
      <c r="F190" s="392"/>
      <c r="G190" s="392"/>
      <c r="H190" s="392"/>
    </row>
    <row r="191" spans="1:8" x14ac:dyDescent="0.2">
      <c r="A191" s="386"/>
      <c r="B191" s="66"/>
      <c r="C191" s="121"/>
      <c r="D191" s="394"/>
      <c r="E191" s="263"/>
      <c r="F191" s="392"/>
      <c r="G191" s="392"/>
      <c r="H191" s="392"/>
    </row>
    <row r="192" spans="1:8" x14ac:dyDescent="0.2">
      <c r="A192" s="387"/>
      <c r="B192" s="66"/>
      <c r="C192" s="121"/>
      <c r="D192" s="395"/>
      <c r="E192" s="263"/>
      <c r="F192" s="392"/>
      <c r="G192" s="392"/>
      <c r="H192" s="392"/>
    </row>
    <row r="193" spans="1:8" x14ac:dyDescent="0.2">
      <c r="A193" s="385"/>
      <c r="B193" s="66"/>
      <c r="C193" s="121"/>
      <c r="D193" s="393" t="str">
        <f t="shared" ref="D193" si="172">IF(A193="","",AVERAGE(C193:C196))</f>
        <v/>
      </c>
      <c r="E193" s="263"/>
      <c r="F193" s="391" t="str">
        <f t="shared" ref="F193" si="173">IF(A193="","",AVERAGE(C193:C196))</f>
        <v/>
      </c>
      <c r="G193" s="391" t="str">
        <f t="shared" ref="G193" si="174">IF(A193="","",SUM(D193:D196))</f>
        <v/>
      </c>
      <c r="H193" s="391" t="str">
        <f t="shared" ref="H193" si="175">IF(A193="","",AVERAGE(E193:E196))</f>
        <v/>
      </c>
    </row>
    <row r="194" spans="1:8" x14ac:dyDescent="0.2">
      <c r="A194" s="386"/>
      <c r="B194" s="66"/>
      <c r="C194" s="121"/>
      <c r="D194" s="394"/>
      <c r="E194" s="263"/>
      <c r="F194" s="392"/>
      <c r="G194" s="392"/>
      <c r="H194" s="392"/>
    </row>
    <row r="195" spans="1:8" x14ac:dyDescent="0.2">
      <c r="A195" s="386"/>
      <c r="B195" s="66"/>
      <c r="C195" s="121"/>
      <c r="D195" s="394"/>
      <c r="E195" s="263"/>
      <c r="F195" s="392"/>
      <c r="G195" s="392"/>
      <c r="H195" s="392"/>
    </row>
    <row r="196" spans="1:8" x14ac:dyDescent="0.2">
      <c r="A196" s="387"/>
      <c r="B196" s="66"/>
      <c r="C196" s="121"/>
      <c r="D196" s="395"/>
      <c r="E196" s="263"/>
      <c r="F196" s="392"/>
      <c r="G196" s="392"/>
      <c r="H196" s="392"/>
    </row>
    <row r="197" spans="1:8" x14ac:dyDescent="0.2">
      <c r="A197" s="385"/>
      <c r="B197" s="66"/>
      <c r="C197" s="121"/>
      <c r="D197" s="393" t="str">
        <f t="shared" ref="D197" si="176">IF(A197="","",AVERAGE(C197:C200))</f>
        <v/>
      </c>
      <c r="E197" s="263"/>
      <c r="F197" s="391" t="str">
        <f t="shared" ref="F197" si="177">IF(A197="","",AVERAGE(C197:C200))</f>
        <v/>
      </c>
      <c r="G197" s="391" t="str">
        <f t="shared" ref="G197" si="178">IF(A197="","",SUM(D197:D200))</f>
        <v/>
      </c>
      <c r="H197" s="391" t="str">
        <f t="shared" ref="H197" si="179">IF(A197="","",AVERAGE(E197:E200))</f>
        <v/>
      </c>
    </row>
    <row r="198" spans="1:8" x14ac:dyDescent="0.2">
      <c r="A198" s="386"/>
      <c r="B198" s="66"/>
      <c r="C198" s="121"/>
      <c r="D198" s="394"/>
      <c r="E198" s="263"/>
      <c r="F198" s="392"/>
      <c r="G198" s="392"/>
      <c r="H198" s="392"/>
    </row>
    <row r="199" spans="1:8" x14ac:dyDescent="0.2">
      <c r="A199" s="386"/>
      <c r="B199" s="66"/>
      <c r="C199" s="121"/>
      <c r="D199" s="394"/>
      <c r="E199" s="263"/>
      <c r="F199" s="392"/>
      <c r="G199" s="392"/>
      <c r="H199" s="392"/>
    </row>
    <row r="200" spans="1:8" x14ac:dyDescent="0.2">
      <c r="A200" s="387"/>
      <c r="B200" s="66"/>
      <c r="C200" s="121"/>
      <c r="D200" s="395"/>
      <c r="E200" s="263"/>
      <c r="F200" s="392"/>
      <c r="G200" s="392"/>
      <c r="H200" s="392"/>
    </row>
    <row r="201" spans="1:8" x14ac:dyDescent="0.2">
      <c r="A201" s="385"/>
      <c r="B201" s="66"/>
      <c r="C201" s="121"/>
      <c r="D201" s="393" t="str">
        <f t="shared" ref="D201" si="180">IF(A201="","",AVERAGE(C201:C204))</f>
        <v/>
      </c>
      <c r="E201" s="263"/>
      <c r="F201" s="391" t="str">
        <f t="shared" ref="F201" si="181">IF(A201="","",AVERAGE(C201:C204))</f>
        <v/>
      </c>
      <c r="G201" s="391" t="str">
        <f t="shared" ref="G201" si="182">IF(A201="","",SUM(D201:D204))</f>
        <v/>
      </c>
      <c r="H201" s="391" t="str">
        <f t="shared" ref="H201" si="183">IF(A201="","",AVERAGE(E201:E204))</f>
        <v/>
      </c>
    </row>
    <row r="202" spans="1:8" x14ac:dyDescent="0.2">
      <c r="A202" s="386"/>
      <c r="B202" s="66"/>
      <c r="C202" s="121"/>
      <c r="D202" s="394"/>
      <c r="E202" s="263"/>
      <c r="F202" s="392"/>
      <c r="G202" s="392"/>
      <c r="H202" s="392"/>
    </row>
    <row r="203" spans="1:8" x14ac:dyDescent="0.2">
      <c r="A203" s="386"/>
      <c r="B203" s="66"/>
      <c r="C203" s="121"/>
      <c r="D203" s="394"/>
      <c r="E203" s="263"/>
      <c r="F203" s="392"/>
      <c r="G203" s="392"/>
      <c r="H203" s="392"/>
    </row>
    <row r="204" spans="1:8" x14ac:dyDescent="0.2">
      <c r="A204" s="387"/>
      <c r="B204" s="66"/>
      <c r="C204" s="121"/>
      <c r="D204" s="395"/>
      <c r="E204" s="263"/>
      <c r="F204" s="392"/>
      <c r="G204" s="392"/>
      <c r="H204" s="392"/>
    </row>
    <row r="205" spans="1:8" x14ac:dyDescent="0.2">
      <c r="A205" s="385"/>
      <c r="B205" s="66"/>
      <c r="C205" s="121"/>
      <c r="D205" s="393" t="str">
        <f t="shared" ref="D205" si="184">IF(A205="","",AVERAGE(C205:C208))</f>
        <v/>
      </c>
      <c r="E205" s="263"/>
      <c r="F205" s="391" t="str">
        <f t="shared" ref="F205" si="185">IF(A205="","",AVERAGE(C205:C208))</f>
        <v/>
      </c>
      <c r="G205" s="391" t="str">
        <f t="shared" ref="G205" si="186">IF(A205="","",SUM(D205:D208))</f>
        <v/>
      </c>
      <c r="H205" s="391" t="str">
        <f t="shared" ref="H205" si="187">IF(A205="","",AVERAGE(E205:E208))</f>
        <v/>
      </c>
    </row>
    <row r="206" spans="1:8" x14ac:dyDescent="0.2">
      <c r="A206" s="386"/>
      <c r="B206" s="66"/>
      <c r="C206" s="121"/>
      <c r="D206" s="394"/>
      <c r="E206" s="263"/>
      <c r="F206" s="392"/>
      <c r="G206" s="392"/>
      <c r="H206" s="392"/>
    </row>
    <row r="207" spans="1:8" x14ac:dyDescent="0.2">
      <c r="A207" s="386"/>
      <c r="B207" s="66"/>
      <c r="C207" s="121"/>
      <c r="D207" s="394"/>
      <c r="E207" s="263"/>
      <c r="F207" s="392"/>
      <c r="G207" s="392"/>
      <c r="H207" s="392"/>
    </row>
    <row r="208" spans="1:8" x14ac:dyDescent="0.2">
      <c r="A208" s="387"/>
      <c r="B208" s="66"/>
      <c r="C208" s="121"/>
      <c r="D208" s="395"/>
      <c r="E208" s="263"/>
      <c r="F208" s="392"/>
      <c r="G208" s="392"/>
      <c r="H208" s="392"/>
    </row>
    <row r="209" spans="1:8" x14ac:dyDescent="0.2">
      <c r="A209" s="385"/>
      <c r="B209" s="66"/>
      <c r="C209" s="121"/>
      <c r="D209" s="393" t="str">
        <f t="shared" ref="D209" si="188">IF(A209="","",AVERAGE(C209:C212))</f>
        <v/>
      </c>
      <c r="E209" s="263"/>
      <c r="F209" s="391" t="str">
        <f t="shared" ref="F209" si="189">IF(A209="","",AVERAGE(C209:C212))</f>
        <v/>
      </c>
      <c r="G209" s="391" t="str">
        <f t="shared" ref="G209" si="190">IF(A209="","",SUM(D209:D212))</f>
        <v/>
      </c>
      <c r="H209" s="391" t="str">
        <f t="shared" ref="H209" si="191">IF(A209="","",AVERAGE(E209:E212))</f>
        <v/>
      </c>
    </row>
    <row r="210" spans="1:8" x14ac:dyDescent="0.2">
      <c r="A210" s="386"/>
      <c r="B210" s="66"/>
      <c r="C210" s="121"/>
      <c r="D210" s="394"/>
      <c r="E210" s="263"/>
      <c r="F210" s="392"/>
      <c r="G210" s="392"/>
      <c r="H210" s="392"/>
    </row>
    <row r="211" spans="1:8" x14ac:dyDescent="0.2">
      <c r="A211" s="386"/>
      <c r="B211" s="66"/>
      <c r="C211" s="121"/>
      <c r="D211" s="394"/>
      <c r="E211" s="263"/>
      <c r="F211" s="392"/>
      <c r="G211" s="392"/>
      <c r="H211" s="392"/>
    </row>
    <row r="212" spans="1:8" x14ac:dyDescent="0.2">
      <c r="A212" s="387"/>
      <c r="B212" s="66"/>
      <c r="C212" s="121"/>
      <c r="D212" s="395"/>
      <c r="E212" s="263"/>
      <c r="F212" s="392"/>
      <c r="G212" s="392"/>
      <c r="H212" s="392"/>
    </row>
    <row r="213" spans="1:8" x14ac:dyDescent="0.2">
      <c r="C213" s="193"/>
      <c r="D213" s="194"/>
    </row>
    <row r="214" spans="1:8" x14ac:dyDescent="0.2">
      <c r="C214" s="193"/>
      <c r="D214" s="194"/>
    </row>
    <row r="215" spans="1:8" x14ac:dyDescent="0.2">
      <c r="C215" s="193"/>
      <c r="D215" s="194"/>
    </row>
    <row r="216" spans="1:8" x14ac:dyDescent="0.2">
      <c r="C216" s="193"/>
      <c r="D216" s="194"/>
    </row>
    <row r="217" spans="1:8" x14ac:dyDescent="0.2">
      <c r="C217" s="193"/>
      <c r="D217" s="194"/>
    </row>
    <row r="218" spans="1:8" x14ac:dyDescent="0.2">
      <c r="C218" s="193"/>
      <c r="D218" s="194"/>
    </row>
    <row r="219" spans="1:8" x14ac:dyDescent="0.2">
      <c r="C219" s="193"/>
      <c r="D219" s="194"/>
    </row>
    <row r="220" spans="1:8" x14ac:dyDescent="0.2">
      <c r="C220" s="193"/>
      <c r="D220" s="194"/>
    </row>
    <row r="221" spans="1:8" x14ac:dyDescent="0.2">
      <c r="C221" s="193"/>
      <c r="D221" s="194"/>
    </row>
    <row r="222" spans="1:8" x14ac:dyDescent="0.2">
      <c r="C222" s="193"/>
      <c r="D222" s="194"/>
    </row>
    <row r="223" spans="1:8" x14ac:dyDescent="0.2">
      <c r="C223" s="193"/>
      <c r="D223" s="194"/>
    </row>
    <row r="224" spans="1:8" x14ac:dyDescent="0.2">
      <c r="C224" s="193"/>
      <c r="D224" s="194"/>
    </row>
    <row r="225" spans="3:4" x14ac:dyDescent="0.2">
      <c r="C225" s="193"/>
      <c r="D225" s="194"/>
    </row>
    <row r="226" spans="3:4" x14ac:dyDescent="0.2">
      <c r="C226" s="193"/>
      <c r="D226" s="194"/>
    </row>
    <row r="227" spans="3:4" x14ac:dyDescent="0.2">
      <c r="C227" s="193"/>
      <c r="D227" s="194"/>
    </row>
    <row r="228" spans="3:4" x14ac:dyDescent="0.2">
      <c r="C228" s="193"/>
      <c r="D228" s="194"/>
    </row>
    <row r="229" spans="3:4" x14ac:dyDescent="0.2">
      <c r="C229" s="193"/>
      <c r="D229" s="194"/>
    </row>
    <row r="230" spans="3:4" x14ac:dyDescent="0.2">
      <c r="C230" s="193"/>
      <c r="D230" s="194"/>
    </row>
    <row r="231" spans="3:4" x14ac:dyDescent="0.2">
      <c r="C231" s="193"/>
      <c r="D231" s="194"/>
    </row>
    <row r="232" spans="3:4" x14ac:dyDescent="0.2">
      <c r="C232" s="193"/>
      <c r="D232" s="194"/>
    </row>
    <row r="233" spans="3:4" x14ac:dyDescent="0.2">
      <c r="C233" s="193"/>
      <c r="D233" s="194"/>
    </row>
    <row r="234" spans="3:4" x14ac:dyDescent="0.2">
      <c r="C234" s="193"/>
      <c r="D234" s="194"/>
    </row>
    <row r="235" spans="3:4" x14ac:dyDescent="0.2">
      <c r="C235" s="193"/>
      <c r="D235" s="194"/>
    </row>
    <row r="236" spans="3:4" x14ac:dyDescent="0.2">
      <c r="C236" s="193"/>
      <c r="D236" s="194"/>
    </row>
    <row r="237" spans="3:4" x14ac:dyDescent="0.2">
      <c r="C237" s="193"/>
      <c r="D237" s="194"/>
    </row>
    <row r="238" spans="3:4" x14ac:dyDescent="0.2">
      <c r="C238" s="193"/>
      <c r="D238" s="194"/>
    </row>
    <row r="239" spans="3:4" x14ac:dyDescent="0.2">
      <c r="C239" s="193"/>
      <c r="D239" s="194"/>
    </row>
    <row r="240" spans="3:4" x14ac:dyDescent="0.2">
      <c r="C240" s="193"/>
      <c r="D240" s="194"/>
    </row>
    <row r="241" spans="3:4" x14ac:dyDescent="0.2">
      <c r="C241" s="193"/>
      <c r="D241" s="194"/>
    </row>
    <row r="242" spans="3:4" x14ac:dyDescent="0.2">
      <c r="C242" s="193"/>
      <c r="D242" s="194"/>
    </row>
    <row r="243" spans="3:4" x14ac:dyDescent="0.2">
      <c r="C243" s="193"/>
      <c r="D243" s="194"/>
    </row>
    <row r="244" spans="3:4" x14ac:dyDescent="0.2">
      <c r="C244" s="193"/>
      <c r="D244" s="194"/>
    </row>
    <row r="245" spans="3:4" x14ac:dyDescent="0.2">
      <c r="C245" s="193"/>
      <c r="D245" s="194"/>
    </row>
    <row r="246" spans="3:4" x14ac:dyDescent="0.2">
      <c r="C246" s="193"/>
      <c r="D246" s="194"/>
    </row>
    <row r="247" spans="3:4" x14ac:dyDescent="0.2">
      <c r="C247" s="193"/>
      <c r="D247" s="194"/>
    </row>
  </sheetData>
  <sheetProtection password="DDAD" sheet="1" objects="1" scenarios="1" insertRows="0" sort="0"/>
  <protectedRanges>
    <protectedRange sqref="A1 A3:C3 A4:A11 B16:F16" name="Range1"/>
  </protectedRanges>
  <mergeCells count="246">
    <mergeCell ref="A209:A212"/>
    <mergeCell ref="D209:D212"/>
    <mergeCell ref="F209:F212"/>
    <mergeCell ref="G209:G212"/>
    <mergeCell ref="H209:H212"/>
    <mergeCell ref="A201:A204"/>
    <mergeCell ref="D201:D204"/>
    <mergeCell ref="F201:F204"/>
    <mergeCell ref="G201:G204"/>
    <mergeCell ref="H201:H204"/>
    <mergeCell ref="A205:A208"/>
    <mergeCell ref="D205:D208"/>
    <mergeCell ref="F205:F208"/>
    <mergeCell ref="G205:G208"/>
    <mergeCell ref="H205:H208"/>
    <mergeCell ref="A193:A196"/>
    <mergeCell ref="D193:D196"/>
    <mergeCell ref="F193:F196"/>
    <mergeCell ref="G193:G196"/>
    <mergeCell ref="H193:H196"/>
    <mergeCell ref="A197:A200"/>
    <mergeCell ref="D197:D200"/>
    <mergeCell ref="F197:F200"/>
    <mergeCell ref="G197:G200"/>
    <mergeCell ref="H197:H200"/>
    <mergeCell ref="A185:A188"/>
    <mergeCell ref="D185:D188"/>
    <mergeCell ref="F185:F188"/>
    <mergeCell ref="G185:G188"/>
    <mergeCell ref="H185:H188"/>
    <mergeCell ref="A189:A192"/>
    <mergeCell ref="D189:D192"/>
    <mergeCell ref="F189:F192"/>
    <mergeCell ref="G189:G192"/>
    <mergeCell ref="H189:H192"/>
    <mergeCell ref="A177:A180"/>
    <mergeCell ref="D177:D180"/>
    <mergeCell ref="F177:F180"/>
    <mergeCell ref="G177:G180"/>
    <mergeCell ref="H177:H180"/>
    <mergeCell ref="A181:A184"/>
    <mergeCell ref="D181:D184"/>
    <mergeCell ref="F181:F184"/>
    <mergeCell ref="G181:G184"/>
    <mergeCell ref="H181:H184"/>
    <mergeCell ref="A169:A172"/>
    <mergeCell ref="D169:D172"/>
    <mergeCell ref="F169:F172"/>
    <mergeCell ref="G169:G172"/>
    <mergeCell ref="H169:H172"/>
    <mergeCell ref="A173:A176"/>
    <mergeCell ref="D173:D176"/>
    <mergeCell ref="F173:F176"/>
    <mergeCell ref="G173:G176"/>
    <mergeCell ref="H173:H176"/>
    <mergeCell ref="A161:A164"/>
    <mergeCell ref="D161:D164"/>
    <mergeCell ref="F161:F164"/>
    <mergeCell ref="G161:G164"/>
    <mergeCell ref="H161:H164"/>
    <mergeCell ref="A165:A168"/>
    <mergeCell ref="D165:D168"/>
    <mergeCell ref="F165:F168"/>
    <mergeCell ref="G165:G168"/>
    <mergeCell ref="H165:H168"/>
    <mergeCell ref="A153:A156"/>
    <mergeCell ref="D153:D156"/>
    <mergeCell ref="F153:F156"/>
    <mergeCell ref="G153:G156"/>
    <mergeCell ref="H153:H156"/>
    <mergeCell ref="A157:A160"/>
    <mergeCell ref="D157:D160"/>
    <mergeCell ref="F157:F160"/>
    <mergeCell ref="G157:G160"/>
    <mergeCell ref="H157:H160"/>
    <mergeCell ref="A145:A148"/>
    <mergeCell ref="D145:D148"/>
    <mergeCell ref="F145:F148"/>
    <mergeCell ref="G145:G148"/>
    <mergeCell ref="H145:H148"/>
    <mergeCell ref="A149:A152"/>
    <mergeCell ref="D149:D152"/>
    <mergeCell ref="F149:F152"/>
    <mergeCell ref="G149:G152"/>
    <mergeCell ref="H149:H152"/>
    <mergeCell ref="A137:A140"/>
    <mergeCell ref="D137:D140"/>
    <mergeCell ref="F137:F140"/>
    <mergeCell ref="G137:G140"/>
    <mergeCell ref="H137:H140"/>
    <mergeCell ref="A141:A144"/>
    <mergeCell ref="D141:D144"/>
    <mergeCell ref="F141:F144"/>
    <mergeCell ref="G141:G144"/>
    <mergeCell ref="H141:H144"/>
    <mergeCell ref="A129:A132"/>
    <mergeCell ref="D129:D132"/>
    <mergeCell ref="F129:F132"/>
    <mergeCell ref="G129:G132"/>
    <mergeCell ref="H129:H132"/>
    <mergeCell ref="A133:A136"/>
    <mergeCell ref="D133:D136"/>
    <mergeCell ref="F133:F136"/>
    <mergeCell ref="G133:G136"/>
    <mergeCell ref="H133:H136"/>
    <mergeCell ref="A121:A124"/>
    <mergeCell ref="D121:D124"/>
    <mergeCell ref="F121:F124"/>
    <mergeCell ref="G121:G124"/>
    <mergeCell ref="H121:H124"/>
    <mergeCell ref="A125:A128"/>
    <mergeCell ref="D125:D128"/>
    <mergeCell ref="F125:F128"/>
    <mergeCell ref="G125:G128"/>
    <mergeCell ref="H125:H128"/>
    <mergeCell ref="A113:A116"/>
    <mergeCell ref="D113:D116"/>
    <mergeCell ref="F113:F116"/>
    <mergeCell ref="G113:G116"/>
    <mergeCell ref="H113:H116"/>
    <mergeCell ref="A117:A120"/>
    <mergeCell ref="D117:D120"/>
    <mergeCell ref="F117:F120"/>
    <mergeCell ref="G117:G120"/>
    <mergeCell ref="H117:H120"/>
    <mergeCell ref="A105:A108"/>
    <mergeCell ref="D105:D108"/>
    <mergeCell ref="F105:F108"/>
    <mergeCell ref="G105:G108"/>
    <mergeCell ref="H105:H108"/>
    <mergeCell ref="A109:A112"/>
    <mergeCell ref="D109:D112"/>
    <mergeCell ref="F109:F112"/>
    <mergeCell ref="G109:G112"/>
    <mergeCell ref="H109:H112"/>
    <mergeCell ref="A97:A100"/>
    <mergeCell ref="D97:D100"/>
    <mergeCell ref="F97:F100"/>
    <mergeCell ref="G97:G100"/>
    <mergeCell ref="H97:H100"/>
    <mergeCell ref="A101:A104"/>
    <mergeCell ref="D101:D104"/>
    <mergeCell ref="F101:F104"/>
    <mergeCell ref="G101:G104"/>
    <mergeCell ref="H101:H104"/>
    <mergeCell ref="A89:A92"/>
    <mergeCell ref="D89:D92"/>
    <mergeCell ref="F89:F92"/>
    <mergeCell ref="G89:G92"/>
    <mergeCell ref="H89:H92"/>
    <mergeCell ref="A93:A96"/>
    <mergeCell ref="D93:D96"/>
    <mergeCell ref="F93:F96"/>
    <mergeCell ref="G93:G96"/>
    <mergeCell ref="H93:H96"/>
    <mergeCell ref="A81:A84"/>
    <mergeCell ref="D81:D84"/>
    <mergeCell ref="F81:F84"/>
    <mergeCell ref="G81:G84"/>
    <mergeCell ref="H81:H84"/>
    <mergeCell ref="A85:A88"/>
    <mergeCell ref="D85:D88"/>
    <mergeCell ref="F85:F88"/>
    <mergeCell ref="G85:G88"/>
    <mergeCell ref="H85:H88"/>
    <mergeCell ref="A73:A76"/>
    <mergeCell ref="D73:D76"/>
    <mergeCell ref="F73:F76"/>
    <mergeCell ref="G73:G76"/>
    <mergeCell ref="H73:H76"/>
    <mergeCell ref="A77:A80"/>
    <mergeCell ref="D77:D80"/>
    <mergeCell ref="F77:F80"/>
    <mergeCell ref="G77:G80"/>
    <mergeCell ref="H77:H80"/>
    <mergeCell ref="A65:A68"/>
    <mergeCell ref="D65:D68"/>
    <mergeCell ref="F65:F68"/>
    <mergeCell ref="G65:G68"/>
    <mergeCell ref="H65:H68"/>
    <mergeCell ref="A69:A72"/>
    <mergeCell ref="D69:D72"/>
    <mergeCell ref="F69:F72"/>
    <mergeCell ref="G69:G72"/>
    <mergeCell ref="H69:H72"/>
    <mergeCell ref="A57:A60"/>
    <mergeCell ref="D57:D60"/>
    <mergeCell ref="F57:F60"/>
    <mergeCell ref="G57:G60"/>
    <mergeCell ref="H57:H60"/>
    <mergeCell ref="A61:A64"/>
    <mergeCell ref="D61:D64"/>
    <mergeCell ref="F61:F64"/>
    <mergeCell ref="G61:G64"/>
    <mergeCell ref="H61:H64"/>
    <mergeCell ref="A49:A52"/>
    <mergeCell ref="D49:D52"/>
    <mergeCell ref="F49:F52"/>
    <mergeCell ref="G49:G52"/>
    <mergeCell ref="H49:H52"/>
    <mergeCell ref="A53:A56"/>
    <mergeCell ref="D53:D56"/>
    <mergeCell ref="F53:F56"/>
    <mergeCell ref="G53:G56"/>
    <mergeCell ref="H53:H56"/>
    <mergeCell ref="A41:A44"/>
    <mergeCell ref="D41:D44"/>
    <mergeCell ref="F41:F44"/>
    <mergeCell ref="G41:G44"/>
    <mergeCell ref="H41:H44"/>
    <mergeCell ref="A45:A48"/>
    <mergeCell ref="D45:D48"/>
    <mergeCell ref="F45:F48"/>
    <mergeCell ref="G45:G48"/>
    <mergeCell ref="H45:H48"/>
    <mergeCell ref="A33:A36"/>
    <mergeCell ref="D33:D36"/>
    <mergeCell ref="F33:F36"/>
    <mergeCell ref="G33:G36"/>
    <mergeCell ref="H33:H36"/>
    <mergeCell ref="A37:A40"/>
    <mergeCell ref="D37:D40"/>
    <mergeCell ref="F37:F40"/>
    <mergeCell ref="G37:G40"/>
    <mergeCell ref="H37:H40"/>
    <mergeCell ref="A25:A28"/>
    <mergeCell ref="D25:D28"/>
    <mergeCell ref="F25:F28"/>
    <mergeCell ref="G25:G28"/>
    <mergeCell ref="H25:H28"/>
    <mergeCell ref="A29:A32"/>
    <mergeCell ref="D29:D32"/>
    <mergeCell ref="F29:F32"/>
    <mergeCell ref="G29:G32"/>
    <mergeCell ref="H29:H32"/>
    <mergeCell ref="B14:C14"/>
    <mergeCell ref="A17:A20"/>
    <mergeCell ref="D17:D20"/>
    <mergeCell ref="F17:F20"/>
    <mergeCell ref="G17:G20"/>
    <mergeCell ref="H17:H20"/>
    <mergeCell ref="A21:A24"/>
    <mergeCell ref="D21:D24"/>
    <mergeCell ref="F21:F24"/>
    <mergeCell ref="G21:G24"/>
    <mergeCell ref="H21:H24"/>
  </mergeCells>
  <hyperlinks>
    <hyperlink ref="H5" r:id="rId1"/>
  </hyperlinks>
  <printOptions horizontalCentered="1"/>
  <pageMargins left="0.25" right="0.25" top="1" bottom="1" header="0.5" footer="0.5"/>
  <pageSetup orientation="landscape"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Instructions</vt:lpstr>
      <vt:lpstr>Plot</vt:lpstr>
      <vt:lpstr>Trees</vt:lpstr>
      <vt:lpstr>Saplings</vt:lpstr>
      <vt:lpstr>Bamboo</vt:lpstr>
      <vt:lpstr>NonTree Veg (Clip Plot)</vt:lpstr>
      <vt:lpstr>Shrub</vt:lpstr>
      <vt:lpstr>Litter</vt:lpstr>
      <vt:lpstr>Standing Dead Wood </vt:lpstr>
      <vt:lpstr>Lying Dead Wood</vt:lpstr>
      <vt:lpstr>Soil</vt:lpstr>
      <vt:lpstr>Summary Sheet</vt:lpstr>
      <vt:lpstr>Plot!Print_Area</vt:lpstr>
    </vt:vector>
  </TitlesOfParts>
  <Company>Winrock International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Walker</dc:creator>
  <cp:lastModifiedBy>Nicole Kravec</cp:lastModifiedBy>
  <cp:lastPrinted>2007-05-19T14:46:36Z</cp:lastPrinted>
  <dcterms:created xsi:type="dcterms:W3CDTF">2005-10-01T22:17:14Z</dcterms:created>
  <dcterms:modified xsi:type="dcterms:W3CDTF">2013-08-19T02:32:25Z</dcterms:modified>
</cp:coreProperties>
</file>